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feladatok\"/>
    </mc:Choice>
  </mc:AlternateContent>
  <xr:revisionPtr revIDLastSave="0" documentId="13_ncr:1_{2C55A846-BD3A-4BE5-9787-6D84A3F2BD38}" xr6:coauthVersionLast="45" xr6:coauthVersionMax="45" xr10:uidLastSave="{00000000-0000-0000-0000-000000000000}"/>
  <bookViews>
    <workbookView xWindow="-120" yWindow="-120" windowWidth="19440" windowHeight="14190" xr2:uid="{729B31CB-57D1-4087-AB07-071DB95D5816}"/>
  </bookViews>
  <sheets>
    <sheet name="lekötések" sheetId="1" r:id="rId1"/>
    <sheet name="fiatalok" sheetId="2" r:id="rId2"/>
    <sheet name="megrendelések" sheetId="3" r:id="rId3"/>
    <sheet name="számlák" sheetId="4" r:id="rId4"/>
  </sheets>
  <definedNames>
    <definedName name="_xlnm._FilterDatabase" localSheetId="0" hidden="1">lekötések!$A$1:$D$164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3" l="1"/>
  <c r="D59" i="3"/>
  <c r="D36" i="3"/>
  <c r="D24" i="3"/>
  <c r="D53" i="3"/>
  <c r="D47" i="3"/>
  <c r="D31" i="3"/>
  <c r="D5" i="3"/>
  <c r="D9" i="3"/>
  <c r="D22" i="3"/>
  <c r="D39" i="3"/>
  <c r="D18" i="3"/>
  <c r="D72" i="3"/>
  <c r="D14" i="3"/>
  <c r="D54" i="3"/>
  <c r="D7" i="3"/>
  <c r="D60" i="3"/>
  <c r="D37" i="3"/>
  <c r="D50" i="3"/>
  <c r="D71" i="3"/>
  <c r="D10" i="3"/>
  <c r="D70" i="3"/>
  <c r="D34" i="3"/>
  <c r="D30" i="3"/>
  <c r="D27" i="3"/>
  <c r="D42" i="3"/>
  <c r="D66" i="3"/>
  <c r="D45" i="3"/>
  <c r="D17" i="3"/>
  <c r="B59" i="3"/>
  <c r="B36" i="3"/>
  <c r="B24" i="3"/>
  <c r="B53" i="3"/>
  <c r="B47" i="3"/>
  <c r="B31" i="3"/>
  <c r="B5" i="3"/>
  <c r="B20" i="3"/>
  <c r="B9" i="3"/>
  <c r="B22" i="3"/>
  <c r="B39" i="3"/>
  <c r="B18" i="3"/>
  <c r="B72" i="3"/>
  <c r="B14" i="3"/>
  <c r="B54" i="3"/>
  <c r="B56" i="3"/>
  <c r="B7" i="3"/>
  <c r="B60" i="3"/>
  <c r="B37" i="3"/>
  <c r="B50" i="3"/>
  <c r="B71" i="3"/>
  <c r="B10" i="3"/>
  <c r="B12" i="3"/>
  <c r="B49" i="3"/>
  <c r="B40" i="3"/>
  <c r="B35" i="3"/>
  <c r="B70" i="3"/>
  <c r="B26" i="3"/>
  <c r="B34" i="3"/>
  <c r="B30" i="3"/>
  <c r="B27" i="3"/>
  <c r="B42" i="3"/>
  <c r="B66" i="3"/>
  <c r="B45" i="3"/>
  <c r="B8" i="3"/>
  <c r="B17" i="3"/>
  <c r="B15" i="3"/>
  <c r="B28" i="3"/>
  <c r="B43" i="3"/>
  <c r="B61" i="3"/>
  <c r="B11" i="3"/>
  <c r="B6" i="3"/>
  <c r="B69" i="3"/>
  <c r="B23" i="3"/>
  <c r="B44" i="3"/>
  <c r="B55" i="3"/>
  <c r="B19" i="3"/>
  <c r="B41" i="3"/>
  <c r="B29" i="3"/>
  <c r="B46" i="3"/>
  <c r="B32" i="3"/>
  <c r="B13" i="3"/>
  <c r="B73" i="3"/>
  <c r="B64" i="3"/>
  <c r="B2" i="3"/>
  <c r="B16" i="3"/>
  <c r="B63" i="3"/>
  <c r="B3" i="3"/>
  <c r="B38" i="3"/>
  <c r="B57" i="3"/>
  <c r="B48" i="3"/>
  <c r="B67" i="3"/>
  <c r="B58" i="3"/>
  <c r="B33" i="3"/>
  <c r="B51" i="3"/>
  <c r="B21" i="3"/>
  <c r="B65" i="3"/>
  <c r="B52" i="3"/>
  <c r="B25" i="3"/>
  <c r="B68" i="3"/>
  <c r="B62" i="3"/>
  <c r="A73" i="3" l="1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</calcChain>
</file>

<file path=xl/sharedStrings.xml><?xml version="1.0" encoding="utf-8"?>
<sst xmlns="http://schemas.openxmlformats.org/spreadsheetml/2006/main" count="2228" uniqueCount="1217">
  <si>
    <t>számlaszám</t>
  </si>
  <si>
    <t>29-01-62-62</t>
  </si>
  <si>
    <t>47-84-67-80</t>
  </si>
  <si>
    <t>25-50-09-98</t>
  </si>
  <si>
    <t>37-16-41-83</t>
  </si>
  <si>
    <t>89-88-65-30</t>
  </si>
  <si>
    <t>48-18-73-35</t>
  </si>
  <si>
    <t>43-37-71-43</t>
  </si>
  <si>
    <t>12-11-47-45</t>
  </si>
  <si>
    <t>07-90-55-35</t>
  </si>
  <si>
    <t>51-90-11-66</t>
  </si>
  <si>
    <t>36-53-65-94</t>
  </si>
  <si>
    <t>08-11-70-13</t>
  </si>
  <si>
    <t>50-55-86-81</t>
  </si>
  <si>
    <t>72-05-35-28</t>
  </si>
  <si>
    <t>09-71-53-24</t>
  </si>
  <si>
    <t>11-34-58-11</t>
  </si>
  <si>
    <t>37-75-00-92</t>
  </si>
  <si>
    <t>88-13-72-66</t>
  </si>
  <si>
    <t>64-27-67-67</t>
  </si>
  <si>
    <t>60-53-92-30</t>
  </si>
  <si>
    <t>50-91-63-88</t>
  </si>
  <si>
    <t>50-11-46-46</t>
  </si>
  <si>
    <t>81-84-53-59</t>
  </si>
  <si>
    <t>54-12-48-34</t>
  </si>
  <si>
    <t>21-51-67-87</t>
  </si>
  <si>
    <t>26-65-51-36</t>
  </si>
  <si>
    <t>31-09-45-00</t>
  </si>
  <si>
    <t>19-57-89-03</t>
  </si>
  <si>
    <t>72-34-75-35</t>
  </si>
  <si>
    <t>34-99-70-97</t>
  </si>
  <si>
    <t>36-70-19-10</t>
  </si>
  <si>
    <t>63-73-46-16</t>
  </si>
  <si>
    <t>71-20-79-68</t>
  </si>
  <si>
    <t>92-39-13-25</t>
  </si>
  <si>
    <t>11-87-55-74</t>
  </si>
  <si>
    <t>70-65-98-09</t>
  </si>
  <si>
    <t>39-74-46-78</t>
  </si>
  <si>
    <t>09-97-87-43</t>
  </si>
  <si>
    <t>46-61-43-91</t>
  </si>
  <si>
    <t>35-62-35-74</t>
  </si>
  <si>
    <t>31-83-51-81</t>
  </si>
  <si>
    <t>57-42-66-82</t>
  </si>
  <si>
    <t>06-87-55-70</t>
  </si>
  <si>
    <t>38-02-16-63</t>
  </si>
  <si>
    <t>07-43-66-99</t>
  </si>
  <si>
    <t>75-42-51-22</t>
  </si>
  <si>
    <t>80-47-63-24</t>
  </si>
  <si>
    <t>24-12-69-27</t>
  </si>
  <si>
    <t>81-86-28-09</t>
  </si>
  <si>
    <t>81-32-80-59</t>
  </si>
  <si>
    <t>10-14-47-64</t>
  </si>
  <si>
    <t>27-72-47-29</t>
  </si>
  <si>
    <t>43-57-60-31</t>
  </si>
  <si>
    <t>56-33-85-52</t>
  </si>
  <si>
    <t>97-56-68-07</t>
  </si>
  <si>
    <t>24-00-48-99</t>
  </si>
  <si>
    <t>49-66-81-86</t>
  </si>
  <si>
    <t>92-84-70-95</t>
  </si>
  <si>
    <t>77-88-15-19</t>
  </si>
  <si>
    <t>50-47-03-64</t>
  </si>
  <si>
    <t>82-37-98-55</t>
  </si>
  <si>
    <t>04-26-99-18</t>
  </si>
  <si>
    <t>07-99-44-17</t>
  </si>
  <si>
    <t>74-15-64-86</t>
  </si>
  <si>
    <t>73-17-68-32</t>
  </si>
  <si>
    <t>67-94-34-88</t>
  </si>
  <si>
    <t>39-30-59-22</t>
  </si>
  <si>
    <t>64-76-34-68</t>
  </si>
  <si>
    <t>11-08-96-81</t>
  </si>
  <si>
    <t>35-01-19-74</t>
  </si>
  <si>
    <t>12-27-58-83</t>
  </si>
  <si>
    <t>81-34-53-14</t>
  </si>
  <si>
    <t>71-97-36-58</t>
  </si>
  <si>
    <t>01-30-64-94</t>
  </si>
  <si>
    <t>86-90-68-15</t>
  </si>
  <si>
    <t>35-15-48-40</t>
  </si>
  <si>
    <t>78-17-87-42</t>
  </si>
  <si>
    <t>86-89-06-31</t>
  </si>
  <si>
    <t>96-67-61-25</t>
  </si>
  <si>
    <t>96-84-42-96</t>
  </si>
  <si>
    <t>88-37-84-07</t>
  </si>
  <si>
    <t>58-12-07-10</t>
  </si>
  <si>
    <t>67-95-64-12</t>
  </si>
  <si>
    <t>33-83-79-19</t>
  </si>
  <si>
    <t>42-77-26-83</t>
  </si>
  <si>
    <t>29-17-06-85</t>
  </si>
  <si>
    <t>67-04-88-73</t>
  </si>
  <si>
    <t>04-87-17-74</t>
  </si>
  <si>
    <t>79-86-48-08</t>
  </si>
  <si>
    <t>78-41-47-42</t>
  </si>
  <si>
    <t>30-53-33-09</t>
  </si>
  <si>
    <t>33-68-45-23</t>
  </si>
  <si>
    <t>26-44-31-95</t>
  </si>
  <si>
    <t>33-01-06-42</t>
  </si>
  <si>
    <t>20-65-64-99</t>
  </si>
  <si>
    <t>27-03-27-28</t>
  </si>
  <si>
    <t>38-89-62-70</t>
  </si>
  <si>
    <t>31-33-17-60</t>
  </si>
  <si>
    <t>66-46-05-19</t>
  </si>
  <si>
    <t>98-37-62-25</t>
  </si>
  <si>
    <t>76-98-92-07</t>
  </si>
  <si>
    <t>75-92-95-93</t>
  </si>
  <si>
    <t>42-85-47-79</t>
  </si>
  <si>
    <t>34-86-82-37</t>
  </si>
  <si>
    <t>28-08-04-20</t>
  </si>
  <si>
    <t>21-08-02-72</t>
  </si>
  <si>
    <t>73-02-15-78</t>
  </si>
  <si>
    <t>02-42-39-75</t>
  </si>
  <si>
    <t>37-07-93-24</t>
  </si>
  <si>
    <t>69-00-50-96</t>
  </si>
  <si>
    <t>25-16-66-34</t>
  </si>
  <si>
    <t>34-56-02-98</t>
  </si>
  <si>
    <t>38-17-48-14</t>
  </si>
  <si>
    <t>16-21-73-84</t>
  </si>
  <si>
    <t>91-94-19-56</t>
  </si>
  <si>
    <t>23-71-68-64</t>
  </si>
  <si>
    <t>76-69-26-03</t>
  </si>
  <si>
    <t>47-74-81-12</t>
  </si>
  <si>
    <t>62-29-51-42</t>
  </si>
  <si>
    <t>24-41-45-87</t>
  </si>
  <si>
    <t>48-04-93-61</t>
  </si>
  <si>
    <t>89-90-77-25</t>
  </si>
  <si>
    <t>37-58-38-73</t>
  </si>
  <si>
    <t>06-33-70-45</t>
  </si>
  <si>
    <t>85-79-25-12</t>
  </si>
  <si>
    <t>05-33-67-13</t>
  </si>
  <si>
    <t>55-33-56-01</t>
  </si>
  <si>
    <t>89-27-55-60</t>
  </si>
  <si>
    <t>22-27-95-30</t>
  </si>
  <si>
    <t>16-88-67-21</t>
  </si>
  <si>
    <t>10-62-98-36</t>
  </si>
  <si>
    <t>85-69-92-27</t>
  </si>
  <si>
    <t>10-48-54-64</t>
  </si>
  <si>
    <t>29-18-06-52</t>
  </si>
  <si>
    <t>74-64-20-39</t>
  </si>
  <si>
    <t>50-29-40-29</t>
  </si>
  <si>
    <t>11-95-13-21</t>
  </si>
  <si>
    <t>12-18-54-64</t>
  </si>
  <si>
    <t>79-56-27-44</t>
  </si>
  <si>
    <t>36-28-43-71</t>
  </si>
  <si>
    <t>97-62-77-37</t>
  </si>
  <si>
    <t>36-27-89-01</t>
  </si>
  <si>
    <t>45-27-21-32</t>
  </si>
  <si>
    <t>36-62-60-11</t>
  </si>
  <si>
    <t>80-24-55-90</t>
  </si>
  <si>
    <t>02-14-31-45</t>
  </si>
  <si>
    <t>17-86-97-89</t>
  </si>
  <si>
    <t>30-16-50-61</t>
  </si>
  <si>
    <t>26-21-50-46</t>
  </si>
  <si>
    <t>44-72-31-38</t>
  </si>
  <si>
    <t>35-50-58-49</t>
  </si>
  <si>
    <t>29-20-74-06</t>
  </si>
  <si>
    <t>17-14-82-51</t>
  </si>
  <si>
    <t>21-26-70-40</t>
  </si>
  <si>
    <t>26-25-45-38</t>
  </si>
  <si>
    <t>53-57-91-29</t>
  </si>
  <si>
    <t>64-16-75-59</t>
  </si>
  <si>
    <t>68-37-60-32</t>
  </si>
  <si>
    <t>88-42-20-28</t>
  </si>
  <si>
    <t>77-98-89-47</t>
  </si>
  <si>
    <t>87-53-93-59</t>
  </si>
  <si>
    <t>87-21-64-74</t>
  </si>
  <si>
    <t>28-45-96-51</t>
  </si>
  <si>
    <t>Forint</t>
  </si>
  <si>
    <t>hónap</t>
  </si>
  <si>
    <t>dátum</t>
  </si>
  <si>
    <t>Egy bank lekötött betéteit tartalmazza a táblázat.</t>
  </si>
  <si>
    <t>A "dátum" oszlopban a lekötés időpontja, a "Forint"-</t>
  </si>
  <si>
    <t>ban a lekötött összeg és a "hónap" oszlopban a</t>
  </si>
  <si>
    <t>lekötés időtartama áll.</t>
  </si>
  <si>
    <t>O. Olivér</t>
  </si>
  <si>
    <t>A. Malvin</t>
  </si>
  <si>
    <t>W. Emese</t>
  </si>
  <si>
    <t>O. Ferenc</t>
  </si>
  <si>
    <t>Z. Roland</t>
  </si>
  <si>
    <t>J. Jónás</t>
  </si>
  <si>
    <t>T. Lilla</t>
  </si>
  <si>
    <t>X. Vilmos</t>
  </si>
  <si>
    <t>L. Hedvig</t>
  </si>
  <si>
    <t>S. Debóra</t>
  </si>
  <si>
    <t>O. Márton</t>
  </si>
  <si>
    <t>C. Zétény</t>
  </si>
  <si>
    <t>L. Dezső</t>
  </si>
  <si>
    <t>Y. Zsóka</t>
  </si>
  <si>
    <t>N. Elemér</t>
  </si>
  <si>
    <t>K. Mária</t>
  </si>
  <si>
    <t>U. Nelli</t>
  </si>
  <si>
    <t>I. Antal</t>
  </si>
  <si>
    <t>L. Illés</t>
  </si>
  <si>
    <t>D. Anita</t>
  </si>
  <si>
    <t>L. Andor</t>
  </si>
  <si>
    <t>G. Fábián</t>
  </si>
  <si>
    <t>T. Donát</t>
  </si>
  <si>
    <t>K. Simon</t>
  </si>
  <si>
    <t>I. Eszter</t>
  </si>
  <si>
    <t>B. Etelka</t>
  </si>
  <si>
    <t>Y. Albert</t>
  </si>
  <si>
    <t>L. János</t>
  </si>
  <si>
    <t>F. Heléna</t>
  </si>
  <si>
    <t>A. Miléna</t>
  </si>
  <si>
    <t>P. Mónika</t>
  </si>
  <si>
    <t>U. Gitta</t>
  </si>
  <si>
    <t>S. Tünde</t>
  </si>
  <si>
    <t>W. Bernát</t>
  </si>
  <si>
    <t>Q. Tamás</t>
  </si>
  <si>
    <t>M. Farkas</t>
  </si>
  <si>
    <t>Y. Ágnes</t>
  </si>
  <si>
    <t>M. Özséb</t>
  </si>
  <si>
    <t>Z. Lőrinc</t>
  </si>
  <si>
    <t>H. Rudolf</t>
  </si>
  <si>
    <t>N. Bálint</t>
  </si>
  <si>
    <t>V. Rókus</t>
  </si>
  <si>
    <t>N. István</t>
  </si>
  <si>
    <t>R. Aladár</t>
  </si>
  <si>
    <t>J. Hajnal</t>
  </si>
  <si>
    <t>L. Linda</t>
  </si>
  <si>
    <t>P. Gyula</t>
  </si>
  <si>
    <t>A. Matild</t>
  </si>
  <si>
    <t>K. Angéla</t>
  </si>
  <si>
    <t>Q. Erika</t>
  </si>
  <si>
    <t>O. Ilona</t>
  </si>
  <si>
    <t>U. Zsófia</t>
  </si>
  <si>
    <t>R. György</t>
  </si>
  <si>
    <t>L. András</t>
  </si>
  <si>
    <t>P. Beáta</t>
  </si>
  <si>
    <t>K. Anikó</t>
  </si>
  <si>
    <t>Z. Berta</t>
  </si>
  <si>
    <t>W. Zoltán</t>
  </si>
  <si>
    <t>Z. Tódor</t>
  </si>
  <si>
    <t>Z. Oszkár</t>
  </si>
  <si>
    <t>C. Lídia</t>
  </si>
  <si>
    <t>Q. Flóra</t>
  </si>
  <si>
    <t>A. Vilma</t>
  </si>
  <si>
    <t>M. Ármin</t>
  </si>
  <si>
    <t>R. Borisz</t>
  </si>
  <si>
    <t>H. Dávid</t>
  </si>
  <si>
    <t>W. Lóránt</t>
  </si>
  <si>
    <t>W. Fülöp</t>
  </si>
  <si>
    <t>V. Virág</t>
  </si>
  <si>
    <t>K. Regina</t>
  </si>
  <si>
    <t>M. Bence</t>
  </si>
  <si>
    <t>P. Lázár</t>
  </si>
  <si>
    <t>L. Fanni</t>
  </si>
  <si>
    <t>H. Amanda</t>
  </si>
  <si>
    <t>N. Endre</t>
  </si>
  <si>
    <t>C. Kolos</t>
  </si>
  <si>
    <t>G. Attila</t>
  </si>
  <si>
    <t>S. Aranka</t>
  </si>
  <si>
    <t>W. Zsolt</t>
  </si>
  <si>
    <t>D. Márkó</t>
  </si>
  <si>
    <t>T. Margit</t>
  </si>
  <si>
    <t>J. Gedeon</t>
  </si>
  <si>
    <t>Z. Lukács</t>
  </si>
  <si>
    <t>Z. Magda</t>
  </si>
  <si>
    <t>Y. Hilda</t>
  </si>
  <si>
    <t>V. Andrea</t>
  </si>
  <si>
    <t>Z. Vencel</t>
  </si>
  <si>
    <t>E. Alfréd</t>
  </si>
  <si>
    <t>F. Aurél</t>
  </si>
  <si>
    <t>N. Viola</t>
  </si>
  <si>
    <t>C. Vince</t>
  </si>
  <si>
    <t>Z. Kázmér</t>
  </si>
  <si>
    <t>C. Kornél</t>
  </si>
  <si>
    <t>N. Medárd</t>
  </si>
  <si>
    <t>G. Amália</t>
  </si>
  <si>
    <t>L. Emőke</t>
  </si>
  <si>
    <t>G. Boglár</t>
  </si>
  <si>
    <t>S. Bódog</t>
  </si>
  <si>
    <t>Z. Klára</t>
  </si>
  <si>
    <t>A. Tibor</t>
  </si>
  <si>
    <t>G. Izolda</t>
  </si>
  <si>
    <t>N. Lívia</t>
  </si>
  <si>
    <t>J. Ágota</t>
  </si>
  <si>
    <t>W. Csaba</t>
  </si>
  <si>
    <t>K. Ibolya</t>
  </si>
  <si>
    <t>L. Arika</t>
  </si>
  <si>
    <t>S. Dénes</t>
  </si>
  <si>
    <t>O. László</t>
  </si>
  <si>
    <t>H. Herman</t>
  </si>
  <si>
    <t>B. Timót</t>
  </si>
  <si>
    <t>J. Jakab</t>
  </si>
  <si>
    <t>F. Ildikó</t>
  </si>
  <si>
    <t>T. Péter</t>
  </si>
  <si>
    <t>Q. Dániel</t>
  </si>
  <si>
    <t>T. Petra</t>
  </si>
  <si>
    <t>J. Renáta</t>
  </si>
  <si>
    <t>Y. Tiborc</t>
  </si>
  <si>
    <t>A. Vazul</t>
  </si>
  <si>
    <t>A. Emilia</t>
  </si>
  <si>
    <t>Y. Helga</t>
  </si>
  <si>
    <t>I. Viktor</t>
  </si>
  <si>
    <t>W. Győző</t>
  </si>
  <si>
    <t>O. Félix</t>
  </si>
  <si>
    <t>W. Elvira</t>
  </si>
  <si>
    <t>S. Lajos</t>
  </si>
  <si>
    <t>W. Bátor</t>
  </si>
  <si>
    <t>J. Kitti</t>
  </si>
  <si>
    <t>Y. Gerda</t>
  </si>
  <si>
    <t>K. Orbán</t>
  </si>
  <si>
    <t>X. Csilla</t>
  </si>
  <si>
    <t>C. Róbert</t>
  </si>
  <si>
    <t>U. Mátyás</t>
  </si>
  <si>
    <t>G. Laura</t>
  </si>
  <si>
    <t>T. Balázs</t>
  </si>
  <si>
    <t>D. Vanda</t>
  </si>
  <si>
    <t>N. Bulcsú</t>
  </si>
  <si>
    <t>S. Gáspár</t>
  </si>
  <si>
    <t>J. Kármen</t>
  </si>
  <si>
    <t>Q. Judit</t>
  </si>
  <si>
    <t>C. József</t>
  </si>
  <si>
    <t>C. Márta</t>
  </si>
  <si>
    <t>U. Edina</t>
  </si>
  <si>
    <t>J. Barna</t>
  </si>
  <si>
    <t>V. Lóránd</t>
  </si>
  <si>
    <t>H. Móricz</t>
  </si>
  <si>
    <t>A. Tilda</t>
  </si>
  <si>
    <t>V. Arany</t>
  </si>
  <si>
    <t>J. Enikő</t>
  </si>
  <si>
    <t>H. Gergő</t>
  </si>
  <si>
    <t>R. Imola</t>
  </si>
  <si>
    <t>Y. Noémi</t>
  </si>
  <si>
    <t>D. Júlia</t>
  </si>
  <si>
    <t>P. Lipót</t>
  </si>
  <si>
    <t>K. Konrád</t>
  </si>
  <si>
    <t>V. Olívia</t>
  </si>
  <si>
    <t>I. Lénárd</t>
  </si>
  <si>
    <t>J. Lujza</t>
  </si>
  <si>
    <t>B. Mózes</t>
  </si>
  <si>
    <t>F. Kálmán</t>
  </si>
  <si>
    <t>S. Gábor</t>
  </si>
  <si>
    <t>C. Botond</t>
  </si>
  <si>
    <t>K. Sándor</t>
  </si>
  <si>
    <t>R. Rózsa</t>
  </si>
  <si>
    <t>O. Edgár</t>
  </si>
  <si>
    <t>W. Galina</t>
  </si>
  <si>
    <t>U. Tekla</t>
  </si>
  <si>
    <t>N. Mihály</t>
  </si>
  <si>
    <t>I. Csanád</t>
  </si>
  <si>
    <t>W. Arnold</t>
  </si>
  <si>
    <t>D. Jácint</t>
  </si>
  <si>
    <t>Y. Edvin</t>
  </si>
  <si>
    <t>W. Ignác</t>
  </si>
  <si>
    <t>A. Ervin</t>
  </si>
  <si>
    <t>U. Lenke</t>
  </si>
  <si>
    <t>P. Tímea</t>
  </si>
  <si>
    <t>O. Paula</t>
  </si>
  <si>
    <t>A. Nándor</t>
  </si>
  <si>
    <t>F. Jolán</t>
  </si>
  <si>
    <t>H. Márkus</t>
  </si>
  <si>
    <t>C. Teréz</t>
  </si>
  <si>
    <t>N. Pálma</t>
  </si>
  <si>
    <t>L. Kinga</t>
  </si>
  <si>
    <t>D. Titusz</t>
  </si>
  <si>
    <t>D. Vendel</t>
  </si>
  <si>
    <t>X. Rezső</t>
  </si>
  <si>
    <t>F. Tamara</t>
  </si>
  <si>
    <t>H. Csenge</t>
  </si>
  <si>
    <t>M. Ambrus</t>
  </si>
  <si>
    <t>I. Árpád</t>
  </si>
  <si>
    <t>T. Hunor</t>
  </si>
  <si>
    <t>N. Károly</t>
  </si>
  <si>
    <t>J. Evelin</t>
  </si>
  <si>
    <t>H. Miklós</t>
  </si>
  <si>
    <t>Budapest</t>
  </si>
  <si>
    <t>Debrecen</t>
  </si>
  <si>
    <t>Miskolc</t>
  </si>
  <si>
    <t>Szeged</t>
  </si>
  <si>
    <t>Pécs</t>
  </si>
  <si>
    <t>Győr</t>
  </si>
  <si>
    <t>Nyíregyháza</t>
  </si>
  <si>
    <t>Kecskemét</t>
  </si>
  <si>
    <t>Székesfehérvár</t>
  </si>
  <si>
    <t>Szombathely</t>
  </si>
  <si>
    <t>Szolnok</t>
  </si>
  <si>
    <t>Tatabánya</t>
  </si>
  <si>
    <t>Kaposvár</t>
  </si>
  <si>
    <t>Békéscsaba</t>
  </si>
  <si>
    <t>Érd</t>
  </si>
  <si>
    <t>Veszprém</t>
  </si>
  <si>
    <t>Zalaegerszeg</t>
  </si>
  <si>
    <t>Sopron</t>
  </si>
  <si>
    <t>Eger</t>
  </si>
  <si>
    <t>Nagykanizsa</t>
  </si>
  <si>
    <t>név</t>
  </si>
  <si>
    <t>város</t>
  </si>
  <si>
    <t>életkor</t>
  </si>
  <si>
    <t>megtakarítás</t>
  </si>
  <si>
    <t>Mennyi a legfeljebb két évre lekötött betétek összege?</t>
  </si>
  <si>
    <t>Mennyi a legalább négy millió Forintos lekötések összege?</t>
  </si>
  <si>
    <t>Mennyi a nem budapesti fiatalok megtakarításainak összege?</t>
  </si>
  <si>
    <t>A feltételben a viszonyítási alap karakterlánc legyen!</t>
  </si>
  <si>
    <t>Egy új képlettel számítsa ki ismét az összeget, de a feltételben</t>
  </si>
  <si>
    <t>most hivatkozzon a B2-es cellára!</t>
  </si>
  <si>
    <t>Egyetlen képlettel adja össze az átlag feletti életkorú fiatalok</t>
  </si>
  <si>
    <t>megtakarításait!</t>
  </si>
  <si>
    <t>Adja meg az N2:N21 tartományban a megtakarítások összegét</t>
  </si>
  <si>
    <t>városok szerint!</t>
  </si>
  <si>
    <t>munkaszám</t>
  </si>
  <si>
    <t>határidő</t>
  </si>
  <si>
    <t>munkadíj</t>
  </si>
  <si>
    <t>fizetve</t>
  </si>
  <si>
    <t>Egy vállalat munkáinak adatait látja. A "fizetve" oszlopban az</t>
  </si>
  <si>
    <t>munka ellenértéke.</t>
  </si>
  <si>
    <t>lejtenek fizetni!</t>
  </si>
  <si>
    <t>a dátum áll, amikor a vállalat számlájára érkezett az elvégzett</t>
  </si>
  <si>
    <t>Olyan képletet szerkesszen, hogy ez a statisztikai adat folyama-</t>
  </si>
  <si>
    <t>tosan naprakész legyen!</t>
  </si>
  <si>
    <t>ha a vállalt a határidő előtt mindig teljesíti a megrendeléseket?</t>
  </si>
  <si>
    <t>Hány Forint az összértéke, a mai napig elvégzett munkáknak,</t>
  </si>
  <si>
    <t>Most is biztosítsa a statisztikai adat folyamatos használhatóságát!</t>
  </si>
  <si>
    <t>ügyfél</t>
  </si>
  <si>
    <t>számla</t>
  </si>
  <si>
    <t>egyenleg</t>
  </si>
  <si>
    <t xml:space="preserve"> Abonyi Olimpia</t>
  </si>
  <si>
    <t>Ultimate</t>
  </si>
  <si>
    <t xml:space="preserve"> Ács Rozália</t>
  </si>
  <si>
    <t>Gold</t>
  </si>
  <si>
    <t xml:space="preserve"> Adorján Mihály</t>
  </si>
  <si>
    <t xml:space="preserve"> Adorján Szabrina</t>
  </si>
  <si>
    <t>Elit</t>
  </si>
  <si>
    <t xml:space="preserve"> Agócs Norbert</t>
  </si>
  <si>
    <t>Standard</t>
  </si>
  <si>
    <t xml:space="preserve"> Ambrus Bíborka</t>
  </si>
  <si>
    <t xml:space="preserve"> Angyal Katalin</t>
  </si>
  <si>
    <t xml:space="preserve"> Asolti Hermina</t>
  </si>
  <si>
    <t xml:space="preserve"> Bacsó Csenge</t>
  </si>
  <si>
    <t xml:space="preserve"> Bacsó Katalin</t>
  </si>
  <si>
    <t xml:space="preserve"> Bacsó Tas</t>
  </si>
  <si>
    <t xml:space="preserve"> Balog Nándor</t>
  </si>
  <si>
    <t xml:space="preserve"> Balog Olimpia</t>
  </si>
  <si>
    <t xml:space="preserve"> Bán Tibor</t>
  </si>
  <si>
    <t xml:space="preserve"> Baranyai Huba</t>
  </si>
  <si>
    <t xml:space="preserve"> Bartos Bence</t>
  </si>
  <si>
    <t xml:space="preserve"> Bartos Szilvia</t>
  </si>
  <si>
    <t xml:space="preserve"> Beke Barbara</t>
  </si>
  <si>
    <t xml:space="preserve"> Beke Matild</t>
  </si>
  <si>
    <t xml:space="preserve"> Bene Ábrahám</t>
  </si>
  <si>
    <t xml:space="preserve"> Bene Olívia</t>
  </si>
  <si>
    <t xml:space="preserve"> Béres Félix</t>
  </si>
  <si>
    <t xml:space="preserve"> Béres Magda</t>
  </si>
  <si>
    <t xml:space="preserve"> Berkes Szilárd</t>
  </si>
  <si>
    <t xml:space="preserve"> Bertók Péter</t>
  </si>
  <si>
    <t xml:space="preserve"> Bihari Tünde</t>
  </si>
  <si>
    <t xml:space="preserve"> Blaskó László</t>
  </si>
  <si>
    <t xml:space="preserve"> Blaskó Teréz</t>
  </si>
  <si>
    <t xml:space="preserve"> Bobák Gergely</t>
  </si>
  <si>
    <t xml:space="preserve"> Bódi Valéria</t>
  </si>
  <si>
    <t xml:space="preserve"> Bodrogi Ákos</t>
  </si>
  <si>
    <t xml:space="preserve"> Boros Anita</t>
  </si>
  <si>
    <t xml:space="preserve"> Czakó Csanád</t>
  </si>
  <si>
    <t xml:space="preserve"> Czifra Krisztina</t>
  </si>
  <si>
    <t xml:space="preserve"> Csáki Gergely</t>
  </si>
  <si>
    <t xml:space="preserve"> Csányi Arika</t>
  </si>
  <si>
    <t xml:space="preserve"> Csaplár Vanda</t>
  </si>
  <si>
    <t xml:space="preserve"> Cseh Móricz</t>
  </si>
  <si>
    <t xml:space="preserve"> Cseke Ede</t>
  </si>
  <si>
    <t xml:space="preserve"> Csiszár Stefánia</t>
  </si>
  <si>
    <t xml:space="preserve"> Csóka Anikó</t>
  </si>
  <si>
    <t xml:space="preserve"> Csontos Hajnalka</t>
  </si>
  <si>
    <t xml:space="preserve"> Csorba István</t>
  </si>
  <si>
    <t xml:space="preserve"> Csorba Róza</t>
  </si>
  <si>
    <t xml:space="preserve"> Csordás Renáta</t>
  </si>
  <si>
    <t xml:space="preserve"> Dallos Edina</t>
  </si>
  <si>
    <t xml:space="preserve"> Dallos Ferenc</t>
  </si>
  <si>
    <t xml:space="preserve"> Debreceni Fábián</t>
  </si>
  <si>
    <t xml:space="preserve"> Dóczi Jónás</t>
  </si>
  <si>
    <t xml:space="preserve"> Dóczi Roland</t>
  </si>
  <si>
    <t xml:space="preserve"> Dóka Márta</t>
  </si>
  <si>
    <t xml:space="preserve"> Dombi Gáspár</t>
  </si>
  <si>
    <t xml:space="preserve"> Dózsa Krisztián</t>
  </si>
  <si>
    <t xml:space="preserve"> Dömötör Péter</t>
  </si>
  <si>
    <t xml:space="preserve"> Dömötör Rókus</t>
  </si>
  <si>
    <t xml:space="preserve"> Egervári Jolán</t>
  </si>
  <si>
    <t xml:space="preserve"> Egyed Ferenc</t>
  </si>
  <si>
    <t xml:space="preserve"> Egyed Gerda</t>
  </si>
  <si>
    <t xml:space="preserve"> Egyed Rózsa</t>
  </si>
  <si>
    <t xml:space="preserve"> Enyedi Márk</t>
  </si>
  <si>
    <t xml:space="preserve"> Erdei Albert</t>
  </si>
  <si>
    <t xml:space="preserve"> Erdélyi Martina</t>
  </si>
  <si>
    <t xml:space="preserve"> Fábián Terézia</t>
  </si>
  <si>
    <t xml:space="preserve"> Faludi Vazul</t>
  </si>
  <si>
    <t xml:space="preserve"> Farkas József</t>
  </si>
  <si>
    <t xml:space="preserve"> Farkas Kázmér</t>
  </si>
  <si>
    <t xml:space="preserve"> Fazekas Kata</t>
  </si>
  <si>
    <t xml:space="preserve"> Fehér Irma</t>
  </si>
  <si>
    <t xml:space="preserve"> Fellegi Károly</t>
  </si>
  <si>
    <t xml:space="preserve"> Fodor Sebestény</t>
  </si>
  <si>
    <t xml:space="preserve"> Fonyódi Mihály</t>
  </si>
  <si>
    <t xml:space="preserve"> Fóti Botond</t>
  </si>
  <si>
    <t xml:space="preserve"> Földes Zsófia</t>
  </si>
  <si>
    <t xml:space="preserve"> Földvári Annamária</t>
  </si>
  <si>
    <t xml:space="preserve"> Frank Margit</t>
  </si>
  <si>
    <t xml:space="preserve"> Füleki Orbán</t>
  </si>
  <si>
    <t xml:space="preserve"> Gál Emese</t>
  </si>
  <si>
    <t xml:space="preserve"> Galambos Adrienn</t>
  </si>
  <si>
    <t xml:space="preserve"> Galambos Antal</t>
  </si>
  <si>
    <t xml:space="preserve"> Galambos Helga</t>
  </si>
  <si>
    <t xml:space="preserve"> Galambos Szabina</t>
  </si>
  <si>
    <t xml:space="preserve"> Garami Lázár</t>
  </si>
  <si>
    <t xml:space="preserve"> Garami Orbán</t>
  </si>
  <si>
    <t xml:space="preserve"> Garamvölgyi Mátyás</t>
  </si>
  <si>
    <t xml:space="preserve"> Gazdag Lóránd</t>
  </si>
  <si>
    <t xml:space="preserve"> Gerencsér Emma</t>
  </si>
  <si>
    <t xml:space="preserve"> Gerencsér Ilka</t>
  </si>
  <si>
    <t xml:space="preserve"> Gosztonyi Áron</t>
  </si>
  <si>
    <t xml:space="preserve"> Gosztonyi Ede</t>
  </si>
  <si>
    <t xml:space="preserve"> Gosztonyi Sarolta</t>
  </si>
  <si>
    <t xml:space="preserve"> Gönci Gertrúd</t>
  </si>
  <si>
    <t xml:space="preserve"> Gyarmati Anna</t>
  </si>
  <si>
    <t xml:space="preserve"> Gyenes Brigitta</t>
  </si>
  <si>
    <t xml:space="preserve"> Gyenes Orbán</t>
  </si>
  <si>
    <t xml:space="preserve"> Győri Zsolt</t>
  </si>
  <si>
    <t xml:space="preserve"> Gyulai Viktória</t>
  </si>
  <si>
    <t xml:space="preserve"> Hagymási Arika</t>
  </si>
  <si>
    <t xml:space="preserve"> Hagymási Ervin</t>
  </si>
  <si>
    <t xml:space="preserve"> Hagymási Zétény</t>
  </si>
  <si>
    <t xml:space="preserve"> Hajdú Béla</t>
  </si>
  <si>
    <t xml:space="preserve"> Halasi Tivadar</t>
  </si>
  <si>
    <t xml:space="preserve"> Halmai Jeromos</t>
  </si>
  <si>
    <t xml:space="preserve"> Halmosi Gabriella</t>
  </si>
  <si>
    <t xml:space="preserve"> Hamar Lenke</t>
  </si>
  <si>
    <t xml:space="preserve"> Hanák Márta</t>
  </si>
  <si>
    <t xml:space="preserve"> Hanák Szaniszló</t>
  </si>
  <si>
    <t xml:space="preserve"> Harsányi Zsuzsanna</t>
  </si>
  <si>
    <t xml:space="preserve"> Hegyi Albert</t>
  </si>
  <si>
    <t xml:space="preserve"> Hegyi Elek</t>
  </si>
  <si>
    <t xml:space="preserve"> Hetényi Árpád</t>
  </si>
  <si>
    <t xml:space="preserve"> Hidas Frigyes</t>
  </si>
  <si>
    <t xml:space="preserve"> Hidvégi Bonifác</t>
  </si>
  <si>
    <t xml:space="preserve"> Holló Veronika</t>
  </si>
  <si>
    <t xml:space="preserve"> Homoki Heléna</t>
  </si>
  <si>
    <t xml:space="preserve"> Homoki Máté</t>
  </si>
  <si>
    <t xml:space="preserve"> Honti Vendel</t>
  </si>
  <si>
    <t xml:space="preserve"> Hornyák Adorján</t>
  </si>
  <si>
    <t xml:space="preserve"> Horváth Kálmán</t>
  </si>
  <si>
    <t xml:space="preserve"> Huszák Jakab</t>
  </si>
  <si>
    <t xml:space="preserve"> Huszák Zita</t>
  </si>
  <si>
    <t xml:space="preserve"> Huszár Ábel</t>
  </si>
  <si>
    <t xml:space="preserve"> Huszár Jakab</t>
  </si>
  <si>
    <t xml:space="preserve"> Huszka Géza</t>
  </si>
  <si>
    <t xml:space="preserve"> Iványi Vince</t>
  </si>
  <si>
    <t xml:space="preserve"> Jámbor Dénes</t>
  </si>
  <si>
    <t xml:space="preserve"> Jámbor Réka</t>
  </si>
  <si>
    <t xml:space="preserve"> Jancsó Attila</t>
  </si>
  <si>
    <t xml:space="preserve"> Jankovics Jácint</t>
  </si>
  <si>
    <t xml:space="preserve"> Jankovics Vencel</t>
  </si>
  <si>
    <t xml:space="preserve"> Jelinek Irén</t>
  </si>
  <si>
    <t xml:space="preserve"> Jelinek Zétény</t>
  </si>
  <si>
    <t xml:space="preserve"> Jenei Borisz</t>
  </si>
  <si>
    <t xml:space="preserve"> Jenei Jolán</t>
  </si>
  <si>
    <t xml:space="preserve"> Jobbágy Zoltán</t>
  </si>
  <si>
    <t xml:space="preserve"> Juhász Bulcsú</t>
  </si>
  <si>
    <t xml:space="preserve"> Jurányi Magdaléna</t>
  </si>
  <si>
    <t xml:space="preserve"> Kádár György</t>
  </si>
  <si>
    <t xml:space="preserve"> Kádár Olívia</t>
  </si>
  <si>
    <t xml:space="preserve"> Káldor Bernát</t>
  </si>
  <si>
    <t xml:space="preserve"> Kapás Petra</t>
  </si>
  <si>
    <t xml:space="preserve"> Káplár Dániel</t>
  </si>
  <si>
    <t xml:space="preserve"> Káplár Magdolna</t>
  </si>
  <si>
    <t xml:space="preserve"> Káplár Simon</t>
  </si>
  <si>
    <t xml:space="preserve"> Kardos Gedeon</t>
  </si>
  <si>
    <t xml:space="preserve"> Kardos Lívia</t>
  </si>
  <si>
    <t xml:space="preserve"> Kardos Vencel</t>
  </si>
  <si>
    <t xml:space="preserve"> Kárpáti Taksony</t>
  </si>
  <si>
    <t xml:space="preserve"> Karsai Balázs</t>
  </si>
  <si>
    <t xml:space="preserve"> Karsai Szaniszló</t>
  </si>
  <si>
    <t xml:space="preserve"> Kecskés Alfréd</t>
  </si>
  <si>
    <t xml:space="preserve"> Kende Bátor</t>
  </si>
  <si>
    <t xml:space="preserve"> Kenyeres Áron</t>
  </si>
  <si>
    <t xml:space="preserve"> Keresztes Irma</t>
  </si>
  <si>
    <t xml:space="preserve"> Kertes Aranka</t>
  </si>
  <si>
    <t xml:space="preserve"> Kertész Domonkos</t>
  </si>
  <si>
    <t xml:space="preserve"> Kertész Félix</t>
  </si>
  <si>
    <t xml:space="preserve"> Keszler Pál</t>
  </si>
  <si>
    <t xml:space="preserve"> Keszthelyi Vanda</t>
  </si>
  <si>
    <t xml:space="preserve"> Király Hedvig</t>
  </si>
  <si>
    <t xml:space="preserve"> Kis Zsombor</t>
  </si>
  <si>
    <t xml:space="preserve"> Komlósi Mónika</t>
  </si>
  <si>
    <t xml:space="preserve"> Kondor Pál</t>
  </si>
  <si>
    <t xml:space="preserve"> Kontra Márton</t>
  </si>
  <si>
    <t xml:space="preserve"> Korda Julianna</t>
  </si>
  <si>
    <t xml:space="preserve"> Kormos Kata</t>
  </si>
  <si>
    <t xml:space="preserve"> Kósa Kálmán</t>
  </si>
  <si>
    <t xml:space="preserve"> Kovács Arnold</t>
  </si>
  <si>
    <t xml:space="preserve"> Kovács Lukács</t>
  </si>
  <si>
    <t xml:space="preserve"> Kozák Kristóf</t>
  </si>
  <si>
    <t xml:space="preserve"> Kozma Amália</t>
  </si>
  <si>
    <t xml:space="preserve"> Kozma Leonóra</t>
  </si>
  <si>
    <t xml:space="preserve"> Kökény Erzsébet</t>
  </si>
  <si>
    <t xml:space="preserve"> Kőszegi Ede</t>
  </si>
  <si>
    <t xml:space="preserve"> Köves Antal</t>
  </si>
  <si>
    <t xml:space="preserve"> Köves Bonifác</t>
  </si>
  <si>
    <t xml:space="preserve"> Köves Olimpia</t>
  </si>
  <si>
    <t xml:space="preserve"> Krizsán Edina</t>
  </si>
  <si>
    <t xml:space="preserve"> Kubinyi Kelemen</t>
  </si>
  <si>
    <t xml:space="preserve"> Kulcsár Iván</t>
  </si>
  <si>
    <t xml:space="preserve"> Kun Angéla</t>
  </si>
  <si>
    <t xml:space="preserve"> Kun Jeromos</t>
  </si>
  <si>
    <t xml:space="preserve"> Kútvölgyi Gáspár</t>
  </si>
  <si>
    <t xml:space="preserve"> Kürti Paulina</t>
  </si>
  <si>
    <t xml:space="preserve"> Ladányi Ödön</t>
  </si>
  <si>
    <t xml:space="preserve"> Lakatos Viola</t>
  </si>
  <si>
    <t xml:space="preserve"> Lakatos Zsóka</t>
  </si>
  <si>
    <t xml:space="preserve"> Lakos Gertrúd</t>
  </si>
  <si>
    <t xml:space="preserve"> Lánczi Ágoston</t>
  </si>
  <si>
    <t xml:space="preserve"> Lánczi Lili</t>
  </si>
  <si>
    <t xml:space="preserve"> Lendvai Boriska</t>
  </si>
  <si>
    <t xml:space="preserve"> Lengyel Lázár</t>
  </si>
  <si>
    <t xml:space="preserve"> Ligeti Tibor</t>
  </si>
  <si>
    <t xml:space="preserve"> Mácsai Magdaléna</t>
  </si>
  <si>
    <t xml:space="preserve"> Magyar Barna</t>
  </si>
  <si>
    <t xml:space="preserve"> Magyar Katinka</t>
  </si>
  <si>
    <t xml:space="preserve"> Majoros Róza</t>
  </si>
  <si>
    <t xml:space="preserve"> Makai Áron</t>
  </si>
  <si>
    <t xml:space="preserve"> Makai Aurél</t>
  </si>
  <si>
    <t xml:space="preserve"> Márkus Katalin</t>
  </si>
  <si>
    <t xml:space="preserve"> Maróti Ede</t>
  </si>
  <si>
    <t xml:space="preserve"> Matos Berta</t>
  </si>
  <si>
    <t xml:space="preserve"> Matos Tamara</t>
  </si>
  <si>
    <t xml:space="preserve"> Medve Elza</t>
  </si>
  <si>
    <t xml:space="preserve"> Megyesi Levente</t>
  </si>
  <si>
    <t xml:space="preserve"> Méhes Valéria</t>
  </si>
  <si>
    <t xml:space="preserve"> Mester Cecilia</t>
  </si>
  <si>
    <t xml:space="preserve"> Mészáros Dorottya</t>
  </si>
  <si>
    <t xml:space="preserve"> Mészáros Oszkár</t>
  </si>
  <si>
    <t xml:space="preserve"> Mészáros Soma</t>
  </si>
  <si>
    <t xml:space="preserve"> Mező Zsigmond</t>
  </si>
  <si>
    <t xml:space="preserve"> Mikó Heléna</t>
  </si>
  <si>
    <t xml:space="preserve"> Mocsári Tas</t>
  </si>
  <si>
    <t xml:space="preserve"> Mohos Menyhért</t>
  </si>
  <si>
    <t xml:space="preserve"> Morvai Ildikó</t>
  </si>
  <si>
    <t xml:space="preserve"> Mózer Márkó</t>
  </si>
  <si>
    <t xml:space="preserve"> Murányi Hermina</t>
  </si>
  <si>
    <t xml:space="preserve"> Nádasi Lenke</t>
  </si>
  <si>
    <t xml:space="preserve"> Nádor Boglárka</t>
  </si>
  <si>
    <t xml:space="preserve"> Nádor Tivadar</t>
  </si>
  <si>
    <t xml:space="preserve"> Nemes Pál</t>
  </si>
  <si>
    <t xml:space="preserve"> Német Boglárka</t>
  </si>
  <si>
    <t xml:space="preserve"> Nyári Malvin</t>
  </si>
  <si>
    <t xml:space="preserve"> Nyéki Tibor</t>
  </si>
  <si>
    <t xml:space="preserve"> Nyerges Mária</t>
  </si>
  <si>
    <t xml:space="preserve"> Nyitrai Alíz</t>
  </si>
  <si>
    <t xml:space="preserve"> Nyitrai Csilla</t>
  </si>
  <si>
    <t xml:space="preserve"> Ocskó Dénes</t>
  </si>
  <si>
    <t xml:space="preserve"> Olajos Malvin</t>
  </si>
  <si>
    <t xml:space="preserve"> Orosz Boldizsár</t>
  </si>
  <si>
    <t xml:space="preserve"> Orosz Ervin</t>
  </si>
  <si>
    <t xml:space="preserve"> Országh Szidónia</t>
  </si>
  <si>
    <t xml:space="preserve"> Ötvös Tódor</t>
  </si>
  <si>
    <t xml:space="preserve"> Padányi Tihamér</t>
  </si>
  <si>
    <t xml:space="preserve"> Pados Lénárd</t>
  </si>
  <si>
    <t xml:space="preserve"> Pados Vazul</t>
  </si>
  <si>
    <t xml:space="preserve"> Pákozdi Lázár</t>
  </si>
  <si>
    <t xml:space="preserve"> Pálfi Botond</t>
  </si>
  <si>
    <t xml:space="preserve"> Pálfi Viktor</t>
  </si>
  <si>
    <t xml:space="preserve"> Pálinkás Antal</t>
  </si>
  <si>
    <t xml:space="preserve"> Pálinkás Dóra</t>
  </si>
  <si>
    <t xml:space="preserve"> Pálinkás Iván</t>
  </si>
  <si>
    <t xml:space="preserve"> Pálos Teréz</t>
  </si>
  <si>
    <t xml:space="preserve"> Pap Boldizsár</t>
  </si>
  <si>
    <t xml:space="preserve"> Parádi Pál</t>
  </si>
  <si>
    <t xml:space="preserve"> Parti Mózes</t>
  </si>
  <si>
    <t xml:space="preserve"> Pataki Gyöngyi</t>
  </si>
  <si>
    <t xml:space="preserve"> Pécsi Adrienn</t>
  </si>
  <si>
    <t xml:space="preserve"> Pék Sebestény</t>
  </si>
  <si>
    <t xml:space="preserve"> Péli Klára</t>
  </si>
  <si>
    <t xml:space="preserve"> Perjés Petra</t>
  </si>
  <si>
    <t xml:space="preserve"> Perlaki András</t>
  </si>
  <si>
    <t xml:space="preserve"> Perlaki Kázmér</t>
  </si>
  <si>
    <t xml:space="preserve"> Perlaki Tibor</t>
  </si>
  <si>
    <t xml:space="preserve"> Pesti Etelka</t>
  </si>
  <si>
    <t xml:space="preserve"> Pete Jónás</t>
  </si>
  <si>
    <t xml:space="preserve"> Petényi Ágota</t>
  </si>
  <si>
    <t xml:space="preserve"> Petrányi János</t>
  </si>
  <si>
    <t xml:space="preserve"> Petrovics Árpád</t>
  </si>
  <si>
    <t xml:space="preserve"> Petrovics Titusz</t>
  </si>
  <si>
    <t xml:space="preserve"> Piros Györgyi</t>
  </si>
  <si>
    <t xml:space="preserve"> Polányi Vilmos</t>
  </si>
  <si>
    <t xml:space="preserve"> Poór Gál</t>
  </si>
  <si>
    <t xml:space="preserve"> Porkoláb Béla</t>
  </si>
  <si>
    <t xml:space="preserve"> Porkoláb János</t>
  </si>
  <si>
    <t xml:space="preserve"> Porkoláb Zsófia</t>
  </si>
  <si>
    <t xml:space="preserve"> Pósa Jakab</t>
  </si>
  <si>
    <t xml:space="preserve"> Pósa Magdaléna</t>
  </si>
  <si>
    <t xml:space="preserve"> Pozsgai Klotild</t>
  </si>
  <si>
    <t xml:space="preserve"> Pozsonyi Szabina</t>
  </si>
  <si>
    <t xml:space="preserve"> Puskás Lídia</t>
  </si>
  <si>
    <t xml:space="preserve"> Rácz Olga</t>
  </si>
  <si>
    <t xml:space="preserve"> Rádi Zsuzsanna</t>
  </si>
  <si>
    <t xml:space="preserve"> Raffai Margit</t>
  </si>
  <si>
    <t xml:space="preserve"> Rajnai Attila</t>
  </si>
  <si>
    <t xml:space="preserve"> Rajnai Mózes</t>
  </si>
  <si>
    <t xml:space="preserve"> Rákoczi Jónás</t>
  </si>
  <si>
    <t xml:space="preserve"> Rákoczi Katalin</t>
  </si>
  <si>
    <t xml:space="preserve"> Rákosi Vilma</t>
  </si>
  <si>
    <t xml:space="preserve"> Rákosi Zsolt</t>
  </si>
  <si>
    <t xml:space="preserve"> Ráth Szilárd</t>
  </si>
  <si>
    <t xml:space="preserve"> Ravasz József</t>
  </si>
  <si>
    <t xml:space="preserve"> Rédei Annamária</t>
  </si>
  <si>
    <t xml:space="preserve"> Rédei Vilmos</t>
  </si>
  <si>
    <t xml:space="preserve"> Rejtő Benedek</t>
  </si>
  <si>
    <t xml:space="preserve"> Reményi Antal</t>
  </si>
  <si>
    <t xml:space="preserve"> Rényi Nóra</t>
  </si>
  <si>
    <t xml:space="preserve"> Réti Jenő</t>
  </si>
  <si>
    <t xml:space="preserve"> Révész Izolda</t>
  </si>
  <si>
    <t xml:space="preserve"> Révész Lídia</t>
  </si>
  <si>
    <t xml:space="preserve"> Réz Andor</t>
  </si>
  <si>
    <t xml:space="preserve"> Rigó Mária</t>
  </si>
  <si>
    <t xml:space="preserve"> Ritter Örs</t>
  </si>
  <si>
    <t xml:space="preserve"> Román Gyula</t>
  </si>
  <si>
    <t xml:space="preserve"> Romhányi Kitti</t>
  </si>
  <si>
    <t xml:space="preserve"> Rostás Ákos</t>
  </si>
  <si>
    <t xml:space="preserve"> Rostás Virág</t>
  </si>
  <si>
    <t xml:space="preserve"> Rózsa Kitti</t>
  </si>
  <si>
    <t xml:space="preserve"> Rózsa Marianna</t>
  </si>
  <si>
    <t xml:space="preserve"> Rózsa Tünde</t>
  </si>
  <si>
    <t xml:space="preserve"> Rózsahegyi Ivó</t>
  </si>
  <si>
    <t xml:space="preserve"> Rózsavölgyi Lipót</t>
  </si>
  <si>
    <t xml:space="preserve"> Rozsnyai Ágoston</t>
  </si>
  <si>
    <t xml:space="preserve"> Sági Amália</t>
  </si>
  <si>
    <t xml:space="preserve"> Sági László</t>
  </si>
  <si>
    <t xml:space="preserve"> Sajó Balázs</t>
  </si>
  <si>
    <t xml:space="preserve"> Sajó Rezső</t>
  </si>
  <si>
    <t xml:space="preserve"> Sánta Vilmos</t>
  </si>
  <si>
    <t xml:space="preserve"> Sápi Gál</t>
  </si>
  <si>
    <t xml:space="preserve"> Sápi Renáta</t>
  </si>
  <si>
    <t xml:space="preserve"> Sári Gedeon</t>
  </si>
  <si>
    <t xml:space="preserve"> Sári Kornélia</t>
  </si>
  <si>
    <t xml:space="preserve"> Sári Paulina</t>
  </si>
  <si>
    <t xml:space="preserve"> Sarkadi Ármin</t>
  </si>
  <si>
    <t xml:space="preserve"> Sarkadi Magdolna</t>
  </si>
  <si>
    <t xml:space="preserve"> Sárkány Gyöngyvér</t>
  </si>
  <si>
    <t xml:space="preserve"> Sárvári Viktória</t>
  </si>
  <si>
    <t xml:space="preserve"> Sátori Ida</t>
  </si>
  <si>
    <t xml:space="preserve"> Sebő Mária</t>
  </si>
  <si>
    <t xml:space="preserve"> Selényi Edvin</t>
  </si>
  <si>
    <t xml:space="preserve"> Selmeci Ágoston</t>
  </si>
  <si>
    <t xml:space="preserve"> Sényi Virág</t>
  </si>
  <si>
    <t xml:space="preserve"> Seres Júlia</t>
  </si>
  <si>
    <t xml:space="preserve"> Siklósi Adorján</t>
  </si>
  <si>
    <t xml:space="preserve"> Simó Amanda</t>
  </si>
  <si>
    <t xml:space="preserve"> Slezák Gedeon</t>
  </si>
  <si>
    <t xml:space="preserve"> Slezák Gusztáv</t>
  </si>
  <si>
    <t xml:space="preserve"> Solymár Emőd</t>
  </si>
  <si>
    <t xml:space="preserve"> Solymár Richárd</t>
  </si>
  <si>
    <t xml:space="preserve"> Solymos Lili</t>
  </si>
  <si>
    <t xml:space="preserve"> Somlai Lóránd</t>
  </si>
  <si>
    <t xml:space="preserve"> Somlai Vanda</t>
  </si>
  <si>
    <t xml:space="preserve"> Somogyi Richárd</t>
  </si>
  <si>
    <t xml:space="preserve"> Somogyvári Erzsébet</t>
  </si>
  <si>
    <t xml:space="preserve"> Sós Annabella</t>
  </si>
  <si>
    <t xml:space="preserve"> Sóti Franciska</t>
  </si>
  <si>
    <t xml:space="preserve"> Sulyok Csenger</t>
  </si>
  <si>
    <t xml:space="preserve"> Sulyok Ferenc</t>
  </si>
  <si>
    <t xml:space="preserve"> Sulyok Hermina</t>
  </si>
  <si>
    <t xml:space="preserve"> Sulyok Liza</t>
  </si>
  <si>
    <t xml:space="preserve"> Surányi Ágota</t>
  </si>
  <si>
    <t xml:space="preserve"> Surányi Frigyes</t>
  </si>
  <si>
    <t xml:space="preserve"> Sutka Pál</t>
  </si>
  <si>
    <t xml:space="preserve"> Sütő Konrád</t>
  </si>
  <si>
    <t xml:space="preserve"> Sütő Sebestény</t>
  </si>
  <si>
    <t xml:space="preserve"> Szakács Nóra</t>
  </si>
  <si>
    <t xml:space="preserve"> Szakál Csanád</t>
  </si>
  <si>
    <t xml:space="preserve"> Szakál Rózsa</t>
  </si>
  <si>
    <t xml:space="preserve"> Szalai Szabrina</t>
  </si>
  <si>
    <t xml:space="preserve"> Szalkai Vera</t>
  </si>
  <si>
    <t xml:space="preserve"> Szalontai Ignác</t>
  </si>
  <si>
    <t xml:space="preserve"> Szamosi Zsigmond</t>
  </si>
  <si>
    <t xml:space="preserve"> Szántai Imola</t>
  </si>
  <si>
    <t xml:space="preserve"> Szántó Aurél</t>
  </si>
  <si>
    <t xml:space="preserve"> Szanyi Enikő</t>
  </si>
  <si>
    <t xml:space="preserve"> Szappanos Mónika</t>
  </si>
  <si>
    <t xml:space="preserve"> Szarka Tivadar</t>
  </si>
  <si>
    <t xml:space="preserve"> Szegedi Gerda</t>
  </si>
  <si>
    <t xml:space="preserve"> Székács Dávid</t>
  </si>
  <si>
    <t xml:space="preserve"> Szekeres Vince</t>
  </si>
  <si>
    <t xml:space="preserve"> Szelei Krisztián</t>
  </si>
  <si>
    <t xml:space="preserve"> Szelei Pálma</t>
  </si>
  <si>
    <t xml:space="preserve"> Szendrei Beatrix</t>
  </si>
  <si>
    <t xml:space="preserve"> Szente Valentin</t>
  </si>
  <si>
    <t xml:space="preserve"> Szepesi Ágota</t>
  </si>
  <si>
    <t xml:space="preserve"> Szigeti Emőke</t>
  </si>
  <si>
    <t xml:space="preserve"> Szolnoki Fülöp</t>
  </si>
  <si>
    <t xml:space="preserve"> Szorád Tódor</t>
  </si>
  <si>
    <t xml:space="preserve"> Szűcs Márton</t>
  </si>
  <si>
    <t xml:space="preserve"> Táborosi Tivadar</t>
  </si>
  <si>
    <t xml:space="preserve"> Tar Irén</t>
  </si>
  <si>
    <t xml:space="preserve"> Tárnok Péter</t>
  </si>
  <si>
    <t xml:space="preserve"> Tasnádi Ilona</t>
  </si>
  <si>
    <t xml:space="preserve"> Toldi Felícia</t>
  </si>
  <si>
    <t xml:space="preserve"> Török Salamon</t>
  </si>
  <si>
    <t xml:space="preserve"> Udvardi Natália</t>
  </si>
  <si>
    <t xml:space="preserve"> Ujvári Hedvig</t>
  </si>
  <si>
    <t xml:space="preserve"> Unger Levente</t>
  </si>
  <si>
    <t xml:space="preserve"> Unger Márkus</t>
  </si>
  <si>
    <t xml:space="preserve"> Unger Márta</t>
  </si>
  <si>
    <t xml:space="preserve"> Vadász Ágoston</t>
  </si>
  <si>
    <t xml:space="preserve"> Vágó Helga</t>
  </si>
  <si>
    <t xml:space="preserve"> Vajda Frigyes</t>
  </si>
  <si>
    <t xml:space="preserve"> Valkó Bernát</t>
  </si>
  <si>
    <t xml:space="preserve"> Vámos Elza</t>
  </si>
  <si>
    <t xml:space="preserve"> Vámos Flóra</t>
  </si>
  <si>
    <t xml:space="preserve"> Vámos Márk</t>
  </si>
  <si>
    <t xml:space="preserve"> Váradi Borbála</t>
  </si>
  <si>
    <t xml:space="preserve"> Váradi Károly</t>
  </si>
  <si>
    <t xml:space="preserve"> Vári Mihály</t>
  </si>
  <si>
    <t xml:space="preserve"> Várszegi Antal</t>
  </si>
  <si>
    <t xml:space="preserve"> Végh Lőrinc</t>
  </si>
  <si>
    <t xml:space="preserve"> Vida András</t>
  </si>
  <si>
    <t xml:space="preserve"> Vida Vendel</t>
  </si>
  <si>
    <t xml:space="preserve"> Virág Magda</t>
  </si>
  <si>
    <t xml:space="preserve"> Virág Simon</t>
  </si>
  <si>
    <t xml:space="preserve"> Vörös Judit</t>
  </si>
  <si>
    <t xml:space="preserve"> Zágon Sára</t>
  </si>
  <si>
    <t xml:space="preserve"> Zeke Vendel</t>
  </si>
  <si>
    <t>00-00-04-87</t>
  </si>
  <si>
    <t>00-00-02-19</t>
  </si>
  <si>
    <t>00-00-09-02</t>
  </si>
  <si>
    <t>00-00-07-32</t>
  </si>
  <si>
    <t>00-07-92-18</t>
  </si>
  <si>
    <t>00-14-56-52</t>
  </si>
  <si>
    <t>00-00-08-38</t>
  </si>
  <si>
    <t>00-09-87-17</t>
  </si>
  <si>
    <t>00-00-04-75</t>
  </si>
  <si>
    <t>03-58-66-83</t>
  </si>
  <si>
    <t>00-09-36-51</t>
  </si>
  <si>
    <t>72-89-45-97</t>
  </si>
  <si>
    <t>38-09-16-96</t>
  </si>
  <si>
    <t>04-94-69-10</t>
  </si>
  <si>
    <t>00-35-19-50</t>
  </si>
  <si>
    <t>00-00-78-41</t>
  </si>
  <si>
    <t>06-51-55-04</t>
  </si>
  <si>
    <t>70-84-93-96</t>
  </si>
  <si>
    <t>00-00-02-15</t>
  </si>
  <si>
    <t>00-00-09-70</t>
  </si>
  <si>
    <t>00-00-37-93</t>
  </si>
  <si>
    <t>00-03-92-36</t>
  </si>
  <si>
    <t>86-22-85-80</t>
  </si>
  <si>
    <t>00-00-02-77</t>
  </si>
  <si>
    <t>74-70-04-40</t>
  </si>
  <si>
    <t>00-16-37-12</t>
  </si>
  <si>
    <t>00-00-79-18</t>
  </si>
  <si>
    <t>00-14-21-60</t>
  </si>
  <si>
    <t>84-47-93-01</t>
  </si>
  <si>
    <t>00-00-70-34</t>
  </si>
  <si>
    <t>58-90-61-29</t>
  </si>
  <si>
    <t>00-00-01-38</t>
  </si>
  <si>
    <t>00-00-04-25</t>
  </si>
  <si>
    <t>00-00-99-58</t>
  </si>
  <si>
    <t>00-09-38-74</t>
  </si>
  <si>
    <t>00-95-64-03</t>
  </si>
  <si>
    <t>57-35-52-46</t>
  </si>
  <si>
    <t>04-80-67-15</t>
  </si>
  <si>
    <t>00-00-65-88</t>
  </si>
  <si>
    <t>00-00-71-36</t>
  </si>
  <si>
    <t>14-36-56-89</t>
  </si>
  <si>
    <t>00-00-06-92</t>
  </si>
  <si>
    <t>00-09-04-21</t>
  </si>
  <si>
    <t>00-00-00-94</t>
  </si>
  <si>
    <t>00-00-85-85</t>
  </si>
  <si>
    <t>00-00-81-74</t>
  </si>
  <si>
    <t>00-34-28-64</t>
  </si>
  <si>
    <t>08-76-31-71</t>
  </si>
  <si>
    <t>05-10-51-50</t>
  </si>
  <si>
    <t>00-09-94-15</t>
  </si>
  <si>
    <t>00-00-04-82</t>
  </si>
  <si>
    <t>00-00-21-55</t>
  </si>
  <si>
    <t>08-57-71-10</t>
  </si>
  <si>
    <t>00-00-08-75</t>
  </si>
  <si>
    <t>00-18-43-42</t>
  </si>
  <si>
    <t>99-68-44-53</t>
  </si>
  <si>
    <t>00-47-13-61</t>
  </si>
  <si>
    <t>00-00-75-12</t>
  </si>
  <si>
    <t>21-18-31-01</t>
  </si>
  <si>
    <t>00-00-63-78</t>
  </si>
  <si>
    <t>45-88-94-49</t>
  </si>
  <si>
    <t>00-39-26-09</t>
  </si>
  <si>
    <t>00-00-28-27</t>
  </si>
  <si>
    <t>00-00-09-16</t>
  </si>
  <si>
    <t>00-00-00-68</t>
  </si>
  <si>
    <t>00-57-68-54</t>
  </si>
  <si>
    <t>00-00-32-13</t>
  </si>
  <si>
    <t>00-00-71-50</t>
  </si>
  <si>
    <t>00-00-72-15</t>
  </si>
  <si>
    <t>00-00-36-79</t>
  </si>
  <si>
    <t>00-28-56-78</t>
  </si>
  <si>
    <t>00-06-69-25</t>
  </si>
  <si>
    <t>00-06-84-23</t>
  </si>
  <si>
    <t>10-42-19-59</t>
  </si>
  <si>
    <t>00-55-44-80</t>
  </si>
  <si>
    <t>00-04-55-83</t>
  </si>
  <si>
    <t>00-09-87-03</t>
  </si>
  <si>
    <t>00-26-40-70</t>
  </si>
  <si>
    <t>00-05-94-38</t>
  </si>
  <si>
    <t>14-85-72-20</t>
  </si>
  <si>
    <t>00-00-05-99</t>
  </si>
  <si>
    <t>76-44-57-88</t>
  </si>
  <si>
    <t>04-93-09-59</t>
  </si>
  <si>
    <t>45-29-18-93</t>
  </si>
  <si>
    <t>00-05-35-71</t>
  </si>
  <si>
    <t>18-38-36-58</t>
  </si>
  <si>
    <t>00-00-12-58</t>
  </si>
  <si>
    <t>00-23-26-62</t>
  </si>
  <si>
    <t>00-00-49-44</t>
  </si>
  <si>
    <t>00-00-06-06</t>
  </si>
  <si>
    <t>03-48-53-75</t>
  </si>
  <si>
    <t>00-04-88-28</t>
  </si>
  <si>
    <t>00-03-36-71</t>
  </si>
  <si>
    <t>07-79-53-77</t>
  </si>
  <si>
    <t>00-00-05-94</t>
  </si>
  <si>
    <t>28-60-27-06</t>
  </si>
  <si>
    <t>00-02-24-38</t>
  </si>
  <si>
    <t>00-04-51-68</t>
  </si>
  <si>
    <t>64-79-07-50</t>
  </si>
  <si>
    <t>00-00-11-76</t>
  </si>
  <si>
    <t>00-42-82-69</t>
  </si>
  <si>
    <t>00-06-67-31</t>
  </si>
  <si>
    <t>01-09-00-13</t>
  </si>
  <si>
    <t>06-09-14-18</t>
  </si>
  <si>
    <t>00-00-05-49</t>
  </si>
  <si>
    <t>00-00-20-00</t>
  </si>
  <si>
    <t>00-07-86-14</t>
  </si>
  <si>
    <t>16-86-42-86</t>
  </si>
  <si>
    <t>00-02-27-54</t>
  </si>
  <si>
    <t>00-05-75-44</t>
  </si>
  <si>
    <t>00-08-84-91</t>
  </si>
  <si>
    <t>00-88-28-16</t>
  </si>
  <si>
    <t>07-07-23-99</t>
  </si>
  <si>
    <t>00-24-29-17</t>
  </si>
  <si>
    <t>00-60-31-14</t>
  </si>
  <si>
    <t>00-27-14-93</t>
  </si>
  <si>
    <t>00-14-29-38</t>
  </si>
  <si>
    <t>00-01-88-04</t>
  </si>
  <si>
    <t>04-82-76-33</t>
  </si>
  <si>
    <t>05-97-90-94</t>
  </si>
  <si>
    <t>76-88-96-40</t>
  </si>
  <si>
    <t>00-00-05-36</t>
  </si>
  <si>
    <t>00-00-08-64</t>
  </si>
  <si>
    <t>00-06-09-58</t>
  </si>
  <si>
    <t>00-69-33-68</t>
  </si>
  <si>
    <t>00-00-71-34</t>
  </si>
  <si>
    <t>00-00-02-51</t>
  </si>
  <si>
    <t>00-57-28-97</t>
  </si>
  <si>
    <t>72-53-28-90</t>
  </si>
  <si>
    <t>00-06-99-94</t>
  </si>
  <si>
    <t>00-48-19-11</t>
  </si>
  <si>
    <t>05-36-70-37</t>
  </si>
  <si>
    <t>03-22-80-07</t>
  </si>
  <si>
    <t>07-53-13-89</t>
  </si>
  <si>
    <t>00-00-77-93</t>
  </si>
  <si>
    <t>00-00-09-49</t>
  </si>
  <si>
    <t>00-46-79-11</t>
  </si>
  <si>
    <t>00-06-49-11</t>
  </si>
  <si>
    <t>74-85-27-24</t>
  </si>
  <si>
    <t>00-36-46-60</t>
  </si>
  <si>
    <t>00-00-05-21</t>
  </si>
  <si>
    <t>00-00-45-69</t>
  </si>
  <si>
    <t>00-00-55-34</t>
  </si>
  <si>
    <t>03-63-64-08</t>
  </si>
  <si>
    <t>00-00-05-67</t>
  </si>
  <si>
    <t>03-15-03-83</t>
  </si>
  <si>
    <t>00-00-04-00</t>
  </si>
  <si>
    <t>00-07-13-37</t>
  </si>
  <si>
    <t>00-00-37-75</t>
  </si>
  <si>
    <t>33-20-01-22</t>
  </si>
  <si>
    <t>22-36-54-63</t>
  </si>
  <si>
    <t>00-95-56-57</t>
  </si>
  <si>
    <t>00-02-39-77</t>
  </si>
  <si>
    <t>00-00-47-99</t>
  </si>
  <si>
    <t>00-01-08-04</t>
  </si>
  <si>
    <t>00-05-57-07</t>
  </si>
  <si>
    <t>00-33-67-89</t>
  </si>
  <si>
    <t>09-05-61-17</t>
  </si>
  <si>
    <t>09-73-96-54</t>
  </si>
  <si>
    <t>46-17-34-70</t>
  </si>
  <si>
    <t>81-75-21-62</t>
  </si>
  <si>
    <t>00-05-79-73</t>
  </si>
  <si>
    <t>00-71-75-36</t>
  </si>
  <si>
    <t>00-06-57-82</t>
  </si>
  <si>
    <t>20-90-93-62</t>
  </si>
  <si>
    <t>19-13-59-71</t>
  </si>
  <si>
    <t>42-24-55-07</t>
  </si>
  <si>
    <t>00-25-93-26</t>
  </si>
  <si>
    <t>00-13-40-48</t>
  </si>
  <si>
    <t>00-00-01-96</t>
  </si>
  <si>
    <t>00-04-94-54</t>
  </si>
  <si>
    <t>00-02-33-75</t>
  </si>
  <si>
    <t>00-11-17-29</t>
  </si>
  <si>
    <t>00-00-02-71</t>
  </si>
  <si>
    <t>83-20-70-44</t>
  </si>
  <si>
    <t>00-01-60-53</t>
  </si>
  <si>
    <t>00-00-33-06</t>
  </si>
  <si>
    <t>67-53-61-06</t>
  </si>
  <si>
    <t>00-00-45-77</t>
  </si>
  <si>
    <t>00-00-03-19</t>
  </si>
  <si>
    <t>00-00-09-09</t>
  </si>
  <si>
    <t>00-06-39-01</t>
  </si>
  <si>
    <t>07-51-54-88</t>
  </si>
  <si>
    <t>00-00-43-20</t>
  </si>
  <si>
    <t>00-05-13-38</t>
  </si>
  <si>
    <t>00-02-12-43</t>
  </si>
  <si>
    <t>00-07-72-12</t>
  </si>
  <si>
    <t>00-00-04-85</t>
  </si>
  <si>
    <t>02-79-41-08</t>
  </si>
  <si>
    <t>00-02-87-07</t>
  </si>
  <si>
    <t>00-91-80-11</t>
  </si>
  <si>
    <t>11-22-33-14</t>
  </si>
  <si>
    <t>00-00-09-58</t>
  </si>
  <si>
    <t>00-05-64-07</t>
  </si>
  <si>
    <t>09-77-43-40</t>
  </si>
  <si>
    <t>08-94-07-01</t>
  </si>
  <si>
    <t>00-00-09-96</t>
  </si>
  <si>
    <t>00-00-35-84</t>
  </si>
  <si>
    <t>69-02-74-24</t>
  </si>
  <si>
    <t>00-00-03-41</t>
  </si>
  <si>
    <t>00-07-42-00</t>
  </si>
  <si>
    <t>00-47-77-94</t>
  </si>
  <si>
    <t>00-00-79-13</t>
  </si>
  <si>
    <t>00-00-75-60</t>
  </si>
  <si>
    <t>04-39-00-38</t>
  </si>
  <si>
    <t>38-94-81-27</t>
  </si>
  <si>
    <t>00-00-90-87</t>
  </si>
  <si>
    <t>00-05-51-81</t>
  </si>
  <si>
    <t>00-36-21-70</t>
  </si>
  <si>
    <t>03-41-08-96</t>
  </si>
  <si>
    <t>00-00-35-43</t>
  </si>
  <si>
    <t>50-37-76-43</t>
  </si>
  <si>
    <t>05-60-92-81</t>
  </si>
  <si>
    <t>45-89-75-86</t>
  </si>
  <si>
    <t>00-03-03-52</t>
  </si>
  <si>
    <t>00-00-64-82</t>
  </si>
  <si>
    <t>05-34-91-22</t>
  </si>
  <si>
    <t>00-00-52-48</t>
  </si>
  <si>
    <t>49-62-19-07</t>
  </si>
  <si>
    <t>00-00-06-70</t>
  </si>
  <si>
    <t>00-09-44-86</t>
  </si>
  <si>
    <t>40-45-11-23</t>
  </si>
  <si>
    <t>00-00-03-14</t>
  </si>
  <si>
    <t>08-98-94-37</t>
  </si>
  <si>
    <t>11-26-78-97</t>
  </si>
  <si>
    <t>00-00-64-15</t>
  </si>
  <si>
    <t>00-00-74-92</t>
  </si>
  <si>
    <t>00-00-09-55</t>
  </si>
  <si>
    <t>00-75-11-60</t>
  </si>
  <si>
    <t>50-89-04-51</t>
  </si>
  <si>
    <t>04-16-96-03</t>
  </si>
  <si>
    <t>61-26-20-46</t>
  </si>
  <si>
    <t>02-83-43-49</t>
  </si>
  <si>
    <t>14-03-03-49</t>
  </si>
  <si>
    <t>00-00-02-90</t>
  </si>
  <si>
    <t>00-00-01-19</t>
  </si>
  <si>
    <t>07-63-57-19</t>
  </si>
  <si>
    <t>00-00-05-30</t>
  </si>
  <si>
    <t>86-30-63-74</t>
  </si>
  <si>
    <t>60-76-46-09</t>
  </si>
  <si>
    <t>00-00-09-95</t>
  </si>
  <si>
    <t>00-00-00-88</t>
  </si>
  <si>
    <t>00-68-64-37</t>
  </si>
  <si>
    <t>00-02-59-82</t>
  </si>
  <si>
    <t>08-50-44-17</t>
  </si>
  <si>
    <t>00-78-07-49</t>
  </si>
  <si>
    <t>00-72-25-54</t>
  </si>
  <si>
    <t>00-00-04-78</t>
  </si>
  <si>
    <t>00-00-03-87</t>
  </si>
  <si>
    <t>00-00-31-76</t>
  </si>
  <si>
    <t>00-00-00-65</t>
  </si>
  <si>
    <t>00-00-78-62</t>
  </si>
  <si>
    <t>17-76-93-24</t>
  </si>
  <si>
    <t>25-43-17-75</t>
  </si>
  <si>
    <t>00-02-14-27</t>
  </si>
  <si>
    <t>07-10-00-22</t>
  </si>
  <si>
    <t>00-00-08-21</t>
  </si>
  <si>
    <t>00-00-01-99</t>
  </si>
  <si>
    <t>12-29-38-17</t>
  </si>
  <si>
    <t>03-99-70-28</t>
  </si>
  <si>
    <t>00-00-09-48</t>
  </si>
  <si>
    <t>00-00-03-82</t>
  </si>
  <si>
    <t>00-97-79-41</t>
  </si>
  <si>
    <t>00-07-82-64</t>
  </si>
  <si>
    <t>00-00-01-45</t>
  </si>
  <si>
    <t>06-59-33-64</t>
  </si>
  <si>
    <t>40-16-20-98</t>
  </si>
  <si>
    <t>14-70-48-67</t>
  </si>
  <si>
    <t>02-25-92-65</t>
  </si>
  <si>
    <t>00-00-72-25</t>
  </si>
  <si>
    <t>02-45-56-31</t>
  </si>
  <si>
    <t>00-00-70-44</t>
  </si>
  <si>
    <t>32-18-83-66</t>
  </si>
  <si>
    <t>00-20-74-53</t>
  </si>
  <si>
    <t>07-81-72-61</t>
  </si>
  <si>
    <t>00-91-51-41</t>
  </si>
  <si>
    <t>82-35-68-12</t>
  </si>
  <si>
    <t>00-00-09-50</t>
  </si>
  <si>
    <t>00-00-01-86</t>
  </si>
  <si>
    <t>00-87-26-49</t>
  </si>
  <si>
    <t>00-00-09-36</t>
  </si>
  <si>
    <t>00-02-48-02</t>
  </si>
  <si>
    <t>03-36-24-27</t>
  </si>
  <si>
    <t>07-54-69-14</t>
  </si>
  <si>
    <t>73-13-80-23</t>
  </si>
  <si>
    <t>00-01-83-27</t>
  </si>
  <si>
    <t>00-03-87-66</t>
  </si>
  <si>
    <t>00-07-57-74</t>
  </si>
  <si>
    <t>00-04-29-54</t>
  </si>
  <si>
    <t>08-27-01-17</t>
  </si>
  <si>
    <t>23-08-76-33</t>
  </si>
  <si>
    <t>03-78-69-08</t>
  </si>
  <si>
    <t>00-00-05-07</t>
  </si>
  <si>
    <t>09-06-17-80</t>
  </si>
  <si>
    <t>00-00-07-17</t>
  </si>
  <si>
    <t>03-51-08-91</t>
  </si>
  <si>
    <t>00-01-02-03</t>
  </si>
  <si>
    <t>00-00-01-55</t>
  </si>
  <si>
    <t>00-00-30-07</t>
  </si>
  <si>
    <t>70-43-06-58</t>
  </si>
  <si>
    <t>00-00-03-12</t>
  </si>
  <si>
    <t>00-47-23-64</t>
  </si>
  <si>
    <t>00-00-02-23</t>
  </si>
  <si>
    <t>00-05-30-10</t>
  </si>
  <si>
    <t>00-00-00-17</t>
  </si>
  <si>
    <t>03-03-80-89</t>
  </si>
  <si>
    <t>00-26-84-08</t>
  </si>
  <si>
    <t>28-98-35-48</t>
  </si>
  <si>
    <t>00-00-13-69</t>
  </si>
  <si>
    <t>00-16-44-51</t>
  </si>
  <si>
    <t>00-00-78-99</t>
  </si>
  <si>
    <t>00-00-65-97</t>
  </si>
  <si>
    <t>00-00-04-57</t>
  </si>
  <si>
    <t>71-94-11-52</t>
  </si>
  <si>
    <t>00-99-49-64</t>
  </si>
  <si>
    <t>00-00-07-77</t>
  </si>
  <si>
    <t>00-04-46-92</t>
  </si>
  <si>
    <t>10-88-58-37</t>
  </si>
  <si>
    <t>09-95-17-89</t>
  </si>
  <si>
    <t>00-00-15-83</t>
  </si>
  <si>
    <t>00-01-19-34</t>
  </si>
  <si>
    <t>50-32-43-20</t>
  </si>
  <si>
    <t>00-00-04-04</t>
  </si>
  <si>
    <t>00-04-58-78</t>
  </si>
  <si>
    <t>00-42-53-46</t>
  </si>
  <si>
    <t>69-94-72-34</t>
  </si>
  <si>
    <t>00-00-87-69</t>
  </si>
  <si>
    <t>00-00-05-74</t>
  </si>
  <si>
    <t>00-00-41-00</t>
  </si>
  <si>
    <t>00-00-96-19</t>
  </si>
  <si>
    <t>00-00-78-34</t>
  </si>
  <si>
    <t>00-80-46-64</t>
  </si>
  <si>
    <t>00-04-50-43</t>
  </si>
  <si>
    <t>00-54-28-42</t>
  </si>
  <si>
    <t>09-11-46-95</t>
  </si>
  <si>
    <t>04-49-77-46</t>
  </si>
  <si>
    <t>06-62-62-75</t>
  </si>
  <si>
    <t>87-38-91-98</t>
  </si>
  <si>
    <t>00-02-08-97</t>
  </si>
  <si>
    <t>00-10-87-47</t>
  </si>
  <si>
    <t>00-00-52-98</t>
  </si>
  <si>
    <t>00-32-71-56</t>
  </si>
  <si>
    <t>00-05-69-38</t>
  </si>
  <si>
    <t>64-21-07-62</t>
  </si>
  <si>
    <t>00-08-62-64</t>
  </si>
  <si>
    <t>01-78-26-64</t>
  </si>
  <si>
    <t>00-09-91-91</t>
  </si>
  <si>
    <t>60-64-88-72</t>
  </si>
  <si>
    <t>00-00-03-71</t>
  </si>
  <si>
    <t>10-43-19-25</t>
  </si>
  <si>
    <t>00-46-99-23</t>
  </si>
  <si>
    <t>00-00-73-83</t>
  </si>
  <si>
    <t>06-45-97-36</t>
  </si>
  <si>
    <t>00-08-88-14</t>
  </si>
  <si>
    <t>00-00-26-86</t>
  </si>
  <si>
    <t>00-79-04-99</t>
  </si>
  <si>
    <t>02-21-53-78</t>
  </si>
  <si>
    <t>00-03-51-33</t>
  </si>
  <si>
    <t>02-12-18-57</t>
  </si>
  <si>
    <t>00-00-25-77</t>
  </si>
  <si>
    <t>26-65-63-16</t>
  </si>
  <si>
    <t>00-00-46-38</t>
  </si>
  <si>
    <t>00-00-06-15</t>
  </si>
  <si>
    <t>39-28-43-76</t>
  </si>
  <si>
    <t>40-66-16-05</t>
  </si>
  <si>
    <t>00-05-05-84</t>
  </si>
  <si>
    <t>00-00-53-11</t>
  </si>
  <si>
    <t>03-41-48-57</t>
  </si>
  <si>
    <t>07-12-31-51</t>
  </si>
  <si>
    <t>00-00-83-86</t>
  </si>
  <si>
    <t>05-60-75-33</t>
  </si>
  <si>
    <t>00-06-83-49</t>
  </si>
  <si>
    <t>00-07-47-08</t>
  </si>
  <si>
    <t>36-48-52-63</t>
  </si>
  <si>
    <t>37-60-93-97</t>
  </si>
  <si>
    <t>62-18-09-68</t>
  </si>
  <si>
    <t>03-87-74-74</t>
  </si>
  <si>
    <t>03-10-87-83</t>
  </si>
  <si>
    <t>00-00-00-14</t>
  </si>
  <si>
    <t>84-88-61-47</t>
  </si>
  <si>
    <t>06-04-53-90</t>
  </si>
  <si>
    <t>08-56-66-26</t>
  </si>
  <si>
    <t>00-00-63-77</t>
  </si>
  <si>
    <t>00-00-11-06</t>
  </si>
  <si>
    <t>00-92-99-34</t>
  </si>
  <si>
    <t>06-45-51-51</t>
  </si>
  <si>
    <t>00-00-72-87</t>
  </si>
  <si>
    <t>00-05-56-12</t>
  </si>
  <si>
    <t>00-00-35-91</t>
  </si>
  <si>
    <t>00-06-15-10</t>
  </si>
  <si>
    <t>00-00-54-16</t>
  </si>
  <si>
    <t>00-02-47-27</t>
  </si>
  <si>
    <t>29-08-41-27</t>
  </si>
  <si>
    <t>99-76-67-23</t>
  </si>
  <si>
    <t>23-85-66-39</t>
  </si>
  <si>
    <t>00-00-89-66</t>
  </si>
  <si>
    <t>00-00-20-22</t>
  </si>
  <si>
    <t>Adjuk össze azokat a munkadíjakat, amelyeket már kifizettek!</t>
  </si>
  <si>
    <t>Figyelem, figyelem! Vannak szórakozott megrendelők, akik elfe-</t>
  </si>
  <si>
    <t>Hány forinttal tartoznak összesen a szórakozott megrendelők?</t>
  </si>
  <si>
    <t>pozitív egyenlegű számlák öszesítése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</si>
</sst>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HUF&quot;_-;\-* #,##0\ &quot;HUF&quot;_-;_-* &quot;-&quot;\ &quot;HUF&quot;_-;_-@_-"/>
    <numFmt numFmtId="41" formatCode="_-* #,##0_-;\-* #,##0_-;_-* &quot;-&quot;_-;_-@_-"/>
    <numFmt numFmtId="165" formatCode="yyyy\-mm\-dd"/>
    <numFmt numFmtId="166" formatCode="#,###"/>
    <numFmt numFmtId="167" formatCode="#,###,&quot; eFt&quot;"/>
    <numFmt numFmtId="169" formatCode="#,##0\ &quot;HUF&quot;"/>
  </numFmts>
  <fonts count="6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4" fillId="0" borderId="0" xfId="0" applyFont="1"/>
    <xf numFmtId="167" fontId="0" fillId="0" borderId="0" xfId="1" applyNumberFormat="1" applyFont="1"/>
    <xf numFmtId="0" fontId="0" fillId="0" borderId="0" xfId="0"/>
    <xf numFmtId="3" fontId="0" fillId="0" borderId="0" xfId="1" applyNumberFormat="1" applyFont="1"/>
    <xf numFmtId="3" fontId="0" fillId="0" borderId="0" xfId="0" applyNumberFormat="1"/>
    <xf numFmtId="169" fontId="0" fillId="0" borderId="0" xfId="0" applyNumberFormat="1"/>
    <xf numFmtId="1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/>
  </cellXfs>
  <cellStyles count="4">
    <cellStyle name="Ezres" xfId="1" builtinId="3" customBuiltin="1"/>
    <cellStyle name="Ezres [0]" xfId="2" builtinId="6" hidden="1"/>
    <cellStyle name="Normál" xfId="0" builtinId="0"/>
    <cellStyle name="Pénznem [0]" xfId="3" builtinId="7" hidde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ACB3-AF01-48E9-A5EA-0B8EF624280B}">
  <dimension ref="A1:G164"/>
  <sheetViews>
    <sheetView tabSelected="1" workbookViewId="0">
      <selection activeCell="J19" sqref="J19"/>
    </sheetView>
  </sheetViews>
  <sheetFormatPr defaultRowHeight="12" x14ac:dyDescent="0.2"/>
  <cols>
    <col min="1" max="4" width="12.83203125" customWidth="1"/>
    <col min="9" max="9" width="10.1640625" bestFit="1" customWidth="1"/>
  </cols>
  <sheetData>
    <row r="1" spans="1:7" x14ac:dyDescent="0.2">
      <c r="A1" s="10" t="s">
        <v>0</v>
      </c>
      <c r="B1" s="8" t="s">
        <v>166</v>
      </c>
      <c r="C1" s="9" t="s">
        <v>164</v>
      </c>
      <c r="D1" s="9" t="s">
        <v>165</v>
      </c>
    </row>
    <row r="2" spans="1:7" x14ac:dyDescent="0.2">
      <c r="A2" t="s">
        <v>1</v>
      </c>
      <c r="B2" s="3">
        <f ca="1">TODAY()-17</f>
        <v>44075</v>
      </c>
      <c r="C2" s="15">
        <v>3900000</v>
      </c>
      <c r="D2">
        <v>18</v>
      </c>
    </row>
    <row r="3" spans="1:7" x14ac:dyDescent="0.2">
      <c r="A3" t="s">
        <v>2</v>
      </c>
      <c r="B3" s="3">
        <f ca="1">TODAY()-6</f>
        <v>44086</v>
      </c>
      <c r="C3" s="15">
        <v>3700000</v>
      </c>
      <c r="D3">
        <v>30</v>
      </c>
    </row>
    <row r="4" spans="1:7" x14ac:dyDescent="0.2">
      <c r="A4" t="s">
        <v>3</v>
      </c>
      <c r="B4" s="3">
        <f ca="1">TODAY()-13</f>
        <v>44079</v>
      </c>
      <c r="C4" s="15">
        <v>4900000</v>
      </c>
      <c r="D4">
        <v>36</v>
      </c>
      <c r="G4" s="11" t="s">
        <v>167</v>
      </c>
    </row>
    <row r="5" spans="1:7" x14ac:dyDescent="0.2">
      <c r="A5" t="s">
        <v>4</v>
      </c>
      <c r="B5" s="3">
        <f ca="1">TODAY()-4</f>
        <v>44088</v>
      </c>
      <c r="C5" s="15">
        <v>2300000</v>
      </c>
      <c r="D5">
        <v>12</v>
      </c>
      <c r="G5" s="11" t="s">
        <v>168</v>
      </c>
    </row>
    <row r="6" spans="1:7" x14ac:dyDescent="0.2">
      <c r="A6" t="s">
        <v>5</v>
      </c>
      <c r="B6" s="3">
        <f ca="1">TODAY()-9</f>
        <v>44083</v>
      </c>
      <c r="C6" s="15">
        <v>3600000</v>
      </c>
      <c r="D6">
        <v>18</v>
      </c>
      <c r="G6" s="11" t="s">
        <v>169</v>
      </c>
    </row>
    <row r="7" spans="1:7" x14ac:dyDescent="0.2">
      <c r="A7" t="s">
        <v>6</v>
      </c>
      <c r="B7" s="3">
        <f ca="1">TODAY()-9</f>
        <v>44083</v>
      </c>
      <c r="C7" s="15">
        <v>2100000</v>
      </c>
      <c r="D7">
        <v>30</v>
      </c>
      <c r="G7" s="11" t="s">
        <v>170</v>
      </c>
    </row>
    <row r="8" spans="1:7" x14ac:dyDescent="0.2">
      <c r="A8" t="s">
        <v>7</v>
      </c>
      <c r="B8" s="3">
        <f ca="1">TODAY()-16</f>
        <v>44076</v>
      </c>
      <c r="C8" s="15">
        <v>2200000</v>
      </c>
      <c r="D8">
        <v>12</v>
      </c>
      <c r="G8" s="11"/>
    </row>
    <row r="9" spans="1:7" x14ac:dyDescent="0.2">
      <c r="A9" t="s">
        <v>8</v>
      </c>
      <c r="B9" s="3">
        <f ca="1">TODAY()-10</f>
        <v>44082</v>
      </c>
      <c r="C9" s="15">
        <v>1800000</v>
      </c>
      <c r="D9">
        <v>12</v>
      </c>
      <c r="G9" s="12" t="s">
        <v>389</v>
      </c>
    </row>
    <row r="10" spans="1:7" x14ac:dyDescent="0.2">
      <c r="A10" t="s">
        <v>9</v>
      </c>
      <c r="B10" s="3">
        <f ca="1">TODAY()-2</f>
        <v>44090</v>
      </c>
      <c r="C10" s="15">
        <v>4700000</v>
      </c>
      <c r="D10">
        <v>36</v>
      </c>
    </row>
    <row r="11" spans="1:7" x14ac:dyDescent="0.2">
      <c r="A11" t="s">
        <v>10</v>
      </c>
      <c r="B11" s="3">
        <f ca="1">TODAY()-10</f>
        <v>44082</v>
      </c>
      <c r="C11" s="15">
        <v>2400000</v>
      </c>
      <c r="D11">
        <v>6</v>
      </c>
      <c r="G11" s="12" t="s">
        <v>388</v>
      </c>
    </row>
    <row r="12" spans="1:7" x14ac:dyDescent="0.2">
      <c r="A12" t="s">
        <v>11</v>
      </c>
      <c r="B12" s="3">
        <f ca="1">TODAY()-11</f>
        <v>44081</v>
      </c>
      <c r="C12" s="15">
        <v>4100000</v>
      </c>
      <c r="D12">
        <v>12</v>
      </c>
    </row>
    <row r="13" spans="1:7" x14ac:dyDescent="0.2">
      <c r="A13" t="s">
        <v>12</v>
      </c>
      <c r="B13" s="3">
        <f ca="1">TODAY()-15</f>
        <v>44077</v>
      </c>
      <c r="C13" s="15">
        <v>1000000</v>
      </c>
      <c r="D13">
        <v>30</v>
      </c>
    </row>
    <row r="14" spans="1:7" x14ac:dyDescent="0.2">
      <c r="A14" t="s">
        <v>13</v>
      </c>
      <c r="B14" s="3">
        <f ca="1">TODAY()-2</f>
        <v>44090</v>
      </c>
      <c r="C14" s="15">
        <v>1400000</v>
      </c>
      <c r="D14">
        <v>18</v>
      </c>
    </row>
    <row r="15" spans="1:7" x14ac:dyDescent="0.2">
      <c r="A15" t="s">
        <v>14</v>
      </c>
      <c r="B15" s="3">
        <f ca="1">TODAY()-14</f>
        <v>44078</v>
      </c>
      <c r="C15" s="15">
        <v>4200000</v>
      </c>
      <c r="D15">
        <v>18</v>
      </c>
    </row>
    <row r="16" spans="1:7" x14ac:dyDescent="0.2">
      <c r="A16" t="s">
        <v>15</v>
      </c>
      <c r="B16" s="3">
        <f ca="1">TODAY()-4</f>
        <v>44088</v>
      </c>
      <c r="C16" s="15">
        <v>3100000</v>
      </c>
      <c r="D16" s="14">
        <v>12</v>
      </c>
    </row>
    <row r="17" spans="1:4" x14ac:dyDescent="0.2">
      <c r="A17" t="s">
        <v>16</v>
      </c>
      <c r="B17" s="3">
        <f ca="1">TODAY()-2</f>
        <v>44090</v>
      </c>
      <c r="C17" s="15">
        <v>1600000</v>
      </c>
      <c r="D17">
        <v>12</v>
      </c>
    </row>
    <row r="18" spans="1:4" x14ac:dyDescent="0.2">
      <c r="A18" t="s">
        <v>17</v>
      </c>
      <c r="B18" s="3">
        <f ca="1">TODAY()-13</f>
        <v>44079</v>
      </c>
      <c r="C18" s="15">
        <v>3900000</v>
      </c>
      <c r="D18" s="14">
        <v>12</v>
      </c>
    </row>
    <row r="19" spans="1:4" x14ac:dyDescent="0.2">
      <c r="A19" t="s">
        <v>18</v>
      </c>
      <c r="B19" s="3">
        <f ca="1">TODAY()-5</f>
        <v>44087</v>
      </c>
      <c r="C19" s="15">
        <v>2400000</v>
      </c>
      <c r="D19">
        <v>30</v>
      </c>
    </row>
    <row r="20" spans="1:4" x14ac:dyDescent="0.2">
      <c r="A20" t="s">
        <v>19</v>
      </c>
      <c r="B20" s="3">
        <f ca="1">TODAY()-10</f>
        <v>44082</v>
      </c>
      <c r="C20" s="15">
        <v>3200000</v>
      </c>
      <c r="D20">
        <v>30</v>
      </c>
    </row>
    <row r="21" spans="1:4" x14ac:dyDescent="0.2">
      <c r="A21" t="s">
        <v>20</v>
      </c>
      <c r="B21" s="3">
        <f ca="1">TODAY()-15</f>
        <v>44077</v>
      </c>
      <c r="C21" s="15">
        <v>3900000</v>
      </c>
      <c r="D21">
        <v>30</v>
      </c>
    </row>
    <row r="22" spans="1:4" x14ac:dyDescent="0.2">
      <c r="A22" t="s">
        <v>21</v>
      </c>
      <c r="B22" s="3">
        <f ca="1">TODAY()-11</f>
        <v>44081</v>
      </c>
      <c r="C22" s="15">
        <v>1500000</v>
      </c>
      <c r="D22">
        <v>6</v>
      </c>
    </row>
    <row r="23" spans="1:4" x14ac:dyDescent="0.2">
      <c r="A23" t="s">
        <v>22</v>
      </c>
      <c r="B23" s="3">
        <f ca="1">TODAY()-3</f>
        <v>44089</v>
      </c>
      <c r="C23" s="15">
        <v>2900000</v>
      </c>
      <c r="D23" s="14">
        <v>12</v>
      </c>
    </row>
    <row r="24" spans="1:4" x14ac:dyDescent="0.2">
      <c r="A24" t="s">
        <v>23</v>
      </c>
      <c r="B24" s="3">
        <f ca="1">TODAY()-17</f>
        <v>44075</v>
      </c>
      <c r="C24" s="15">
        <v>1100000</v>
      </c>
      <c r="D24">
        <v>18</v>
      </c>
    </row>
    <row r="25" spans="1:4" x14ac:dyDescent="0.2">
      <c r="A25" t="s">
        <v>24</v>
      </c>
      <c r="B25" s="3">
        <f ca="1">TODAY()-2</f>
        <v>44090</v>
      </c>
      <c r="C25" s="15">
        <v>3000000</v>
      </c>
      <c r="D25">
        <v>30</v>
      </c>
    </row>
    <row r="26" spans="1:4" x14ac:dyDescent="0.2">
      <c r="A26" t="s">
        <v>25</v>
      </c>
      <c r="B26" s="3">
        <f ca="1">TODAY()-9</f>
        <v>44083</v>
      </c>
      <c r="C26" s="15">
        <v>3300000</v>
      </c>
      <c r="D26">
        <v>18</v>
      </c>
    </row>
    <row r="27" spans="1:4" x14ac:dyDescent="0.2">
      <c r="A27" t="s">
        <v>26</v>
      </c>
      <c r="B27" s="3">
        <f ca="1">TODAY()-17</f>
        <v>44075</v>
      </c>
      <c r="C27" s="15">
        <v>1900000</v>
      </c>
      <c r="D27">
        <v>36</v>
      </c>
    </row>
    <row r="28" spans="1:4" x14ac:dyDescent="0.2">
      <c r="A28" t="s">
        <v>27</v>
      </c>
      <c r="B28" s="3">
        <f ca="1">TODAY()-14</f>
        <v>44078</v>
      </c>
      <c r="C28" s="15">
        <v>3000000</v>
      </c>
      <c r="D28">
        <v>6</v>
      </c>
    </row>
    <row r="29" spans="1:4" x14ac:dyDescent="0.2">
      <c r="A29" t="s">
        <v>28</v>
      </c>
      <c r="B29" s="3">
        <f ca="1">TODAY()-15</f>
        <v>44077</v>
      </c>
      <c r="C29" s="15">
        <v>4400000</v>
      </c>
      <c r="D29">
        <v>12</v>
      </c>
    </row>
    <row r="30" spans="1:4" x14ac:dyDescent="0.2">
      <c r="A30" t="s">
        <v>29</v>
      </c>
      <c r="B30" s="3">
        <f ca="1">TODAY()-10</f>
        <v>44082</v>
      </c>
      <c r="C30" s="15">
        <v>4400000</v>
      </c>
      <c r="D30">
        <v>6</v>
      </c>
    </row>
    <row r="31" spans="1:4" x14ac:dyDescent="0.2">
      <c r="A31" t="s">
        <v>30</v>
      </c>
      <c r="B31" s="3">
        <f ca="1">TODAY()-11</f>
        <v>44081</v>
      </c>
      <c r="C31" s="15">
        <v>800000</v>
      </c>
      <c r="D31">
        <v>6</v>
      </c>
    </row>
    <row r="32" spans="1:4" x14ac:dyDescent="0.2">
      <c r="A32" t="s">
        <v>31</v>
      </c>
      <c r="B32" s="3">
        <f ca="1">TODAY()-11</f>
        <v>44081</v>
      </c>
      <c r="C32" s="15">
        <v>4100000</v>
      </c>
      <c r="D32">
        <v>36</v>
      </c>
    </row>
    <row r="33" spans="1:4" x14ac:dyDescent="0.2">
      <c r="A33" t="s">
        <v>32</v>
      </c>
      <c r="B33" s="3">
        <f ca="1">TODAY()-10</f>
        <v>44082</v>
      </c>
      <c r="C33" s="15">
        <v>4400000</v>
      </c>
      <c r="D33">
        <v>18</v>
      </c>
    </row>
    <row r="34" spans="1:4" x14ac:dyDescent="0.2">
      <c r="A34" t="s">
        <v>33</v>
      </c>
      <c r="B34" s="3">
        <f ca="1">TODAY()-5</f>
        <v>44087</v>
      </c>
      <c r="C34" s="15">
        <v>3500000</v>
      </c>
      <c r="D34">
        <v>18</v>
      </c>
    </row>
    <row r="35" spans="1:4" x14ac:dyDescent="0.2">
      <c r="A35" t="s">
        <v>34</v>
      </c>
      <c r="B35" s="3">
        <f ca="1">TODAY()-14</f>
        <v>44078</v>
      </c>
      <c r="C35" s="15">
        <v>2000000</v>
      </c>
      <c r="D35">
        <v>18</v>
      </c>
    </row>
    <row r="36" spans="1:4" x14ac:dyDescent="0.2">
      <c r="A36" t="s">
        <v>35</v>
      </c>
      <c r="B36" s="3">
        <f ca="1">TODAY()-5</f>
        <v>44087</v>
      </c>
      <c r="C36" s="15">
        <v>3400000</v>
      </c>
      <c r="D36">
        <v>6</v>
      </c>
    </row>
    <row r="37" spans="1:4" x14ac:dyDescent="0.2">
      <c r="A37" t="s">
        <v>36</v>
      </c>
      <c r="B37" s="3">
        <f ca="1">TODAY()-14</f>
        <v>44078</v>
      </c>
      <c r="C37" s="15">
        <v>2200000</v>
      </c>
      <c r="D37">
        <v>36</v>
      </c>
    </row>
    <row r="38" spans="1:4" x14ac:dyDescent="0.2">
      <c r="A38" t="s">
        <v>37</v>
      </c>
      <c r="B38" s="3">
        <f ca="1">TODAY()-10</f>
        <v>44082</v>
      </c>
      <c r="C38" s="15">
        <v>1100000</v>
      </c>
      <c r="D38">
        <v>36</v>
      </c>
    </row>
    <row r="39" spans="1:4" x14ac:dyDescent="0.2">
      <c r="A39" t="s">
        <v>38</v>
      </c>
      <c r="B39" s="3">
        <f ca="1">TODAY()-5</f>
        <v>44087</v>
      </c>
      <c r="C39" s="15">
        <v>1600000</v>
      </c>
      <c r="D39">
        <v>18</v>
      </c>
    </row>
    <row r="40" spans="1:4" x14ac:dyDescent="0.2">
      <c r="A40" t="s">
        <v>39</v>
      </c>
      <c r="B40" s="3">
        <f ca="1">TODAY()-2</f>
        <v>44090</v>
      </c>
      <c r="C40" s="15">
        <v>4400000</v>
      </c>
      <c r="D40" s="14">
        <v>12</v>
      </c>
    </row>
    <row r="41" spans="1:4" x14ac:dyDescent="0.2">
      <c r="A41" t="s">
        <v>40</v>
      </c>
      <c r="B41" s="3">
        <f ca="1">TODAY()-8</f>
        <v>44084</v>
      </c>
      <c r="C41" s="15">
        <v>4800000</v>
      </c>
      <c r="D41">
        <v>36</v>
      </c>
    </row>
    <row r="42" spans="1:4" x14ac:dyDescent="0.2">
      <c r="A42" t="s">
        <v>41</v>
      </c>
      <c r="B42" s="3">
        <f ca="1">TODAY()-17</f>
        <v>44075</v>
      </c>
      <c r="C42" s="15">
        <v>1400000</v>
      </c>
      <c r="D42">
        <v>36</v>
      </c>
    </row>
    <row r="43" spans="1:4" x14ac:dyDescent="0.2">
      <c r="A43" t="s">
        <v>42</v>
      </c>
      <c r="B43" s="3">
        <f ca="1">TODAY()-4</f>
        <v>44088</v>
      </c>
      <c r="C43" s="15">
        <v>4600000</v>
      </c>
      <c r="D43">
        <v>6</v>
      </c>
    </row>
    <row r="44" spans="1:4" x14ac:dyDescent="0.2">
      <c r="A44" t="s">
        <v>43</v>
      </c>
      <c r="B44" s="3">
        <f ca="1">TODAY()-7</f>
        <v>44085</v>
      </c>
      <c r="C44" s="15">
        <v>900000</v>
      </c>
      <c r="D44">
        <v>6</v>
      </c>
    </row>
    <row r="45" spans="1:4" x14ac:dyDescent="0.2">
      <c r="A45" t="s">
        <v>44</v>
      </c>
      <c r="B45" s="3">
        <f ca="1">TODAY()-6</f>
        <v>44086</v>
      </c>
      <c r="C45" s="15">
        <v>2200000</v>
      </c>
      <c r="D45">
        <v>6</v>
      </c>
    </row>
    <row r="46" spans="1:4" x14ac:dyDescent="0.2">
      <c r="A46" t="s">
        <v>45</v>
      </c>
      <c r="B46" s="3">
        <f ca="1">TODAY()-3</f>
        <v>44089</v>
      </c>
      <c r="C46" s="15">
        <v>1800000</v>
      </c>
      <c r="D46">
        <v>36</v>
      </c>
    </row>
    <row r="47" spans="1:4" x14ac:dyDescent="0.2">
      <c r="A47" t="s">
        <v>46</v>
      </c>
      <c r="B47" s="3">
        <f ca="1">TODAY()-9</f>
        <v>44083</v>
      </c>
      <c r="C47" s="15">
        <v>4200000</v>
      </c>
      <c r="D47">
        <v>12</v>
      </c>
    </row>
    <row r="48" spans="1:4" x14ac:dyDescent="0.2">
      <c r="A48" t="s">
        <v>47</v>
      </c>
      <c r="B48" s="3">
        <f ca="1">TODAY()-17</f>
        <v>44075</v>
      </c>
      <c r="C48" s="15">
        <v>2700000</v>
      </c>
      <c r="D48">
        <v>18</v>
      </c>
    </row>
    <row r="49" spans="1:4" x14ac:dyDescent="0.2">
      <c r="A49" t="s">
        <v>48</v>
      </c>
      <c r="B49" s="3">
        <f ca="1">TODAY()-4</f>
        <v>44088</v>
      </c>
      <c r="C49" s="15">
        <v>3100000</v>
      </c>
      <c r="D49">
        <v>18</v>
      </c>
    </row>
    <row r="50" spans="1:4" x14ac:dyDescent="0.2">
      <c r="A50" t="s">
        <v>49</v>
      </c>
      <c r="B50" s="3">
        <f ca="1">TODAY()-3</f>
        <v>44089</v>
      </c>
      <c r="C50" s="15">
        <v>3800000</v>
      </c>
      <c r="D50">
        <v>36</v>
      </c>
    </row>
    <row r="51" spans="1:4" x14ac:dyDescent="0.2">
      <c r="A51" t="s">
        <v>50</v>
      </c>
      <c r="B51" s="3">
        <f ca="1">TODAY()-12</f>
        <v>44080</v>
      </c>
      <c r="C51" s="15">
        <v>3400000</v>
      </c>
      <c r="D51">
        <v>36</v>
      </c>
    </row>
    <row r="52" spans="1:4" x14ac:dyDescent="0.2">
      <c r="A52" t="s">
        <v>51</v>
      </c>
      <c r="B52" s="3">
        <f ca="1">TODAY()-13</f>
        <v>44079</v>
      </c>
      <c r="C52" s="15">
        <v>4200000</v>
      </c>
      <c r="D52">
        <v>30</v>
      </c>
    </row>
    <row r="53" spans="1:4" x14ac:dyDescent="0.2">
      <c r="A53" t="s">
        <v>52</v>
      </c>
      <c r="B53" s="3">
        <f ca="1">TODAY()-9</f>
        <v>44083</v>
      </c>
      <c r="C53" s="15">
        <v>2700000</v>
      </c>
      <c r="D53">
        <v>30</v>
      </c>
    </row>
    <row r="54" spans="1:4" x14ac:dyDescent="0.2">
      <c r="A54" t="s">
        <v>53</v>
      </c>
      <c r="B54" s="3">
        <f ca="1">TODAY()-12</f>
        <v>44080</v>
      </c>
      <c r="C54" s="15">
        <v>1100000</v>
      </c>
      <c r="D54">
        <v>36</v>
      </c>
    </row>
    <row r="55" spans="1:4" x14ac:dyDescent="0.2">
      <c r="A55" t="s">
        <v>54</v>
      </c>
      <c r="B55" s="3">
        <f ca="1">TODAY()-5</f>
        <v>44087</v>
      </c>
      <c r="C55" s="15">
        <v>4400000</v>
      </c>
      <c r="D55">
        <v>18</v>
      </c>
    </row>
    <row r="56" spans="1:4" x14ac:dyDescent="0.2">
      <c r="A56" t="s">
        <v>55</v>
      </c>
      <c r="B56" s="3">
        <f ca="1">TODAY()-2</f>
        <v>44090</v>
      </c>
      <c r="C56" s="15">
        <v>3700000</v>
      </c>
      <c r="D56" s="14">
        <v>18</v>
      </c>
    </row>
    <row r="57" spans="1:4" x14ac:dyDescent="0.2">
      <c r="A57" t="s">
        <v>56</v>
      </c>
      <c r="B57" s="3">
        <f ca="1">TODAY()-3</f>
        <v>44089</v>
      </c>
      <c r="C57" s="15">
        <v>1700000</v>
      </c>
      <c r="D57">
        <v>6</v>
      </c>
    </row>
    <row r="58" spans="1:4" x14ac:dyDescent="0.2">
      <c r="A58" t="s">
        <v>57</v>
      </c>
      <c r="B58" s="3">
        <f ca="1">TODAY()-15</f>
        <v>44077</v>
      </c>
      <c r="C58" s="15">
        <v>1200000</v>
      </c>
      <c r="D58">
        <v>12</v>
      </c>
    </row>
    <row r="59" spans="1:4" x14ac:dyDescent="0.2">
      <c r="A59" t="s">
        <v>58</v>
      </c>
      <c r="B59" s="3">
        <f ca="1">TODAY()-4</f>
        <v>44088</v>
      </c>
      <c r="C59" s="15">
        <v>1800000</v>
      </c>
      <c r="D59" s="14">
        <v>18</v>
      </c>
    </row>
    <row r="60" spans="1:4" x14ac:dyDescent="0.2">
      <c r="A60" t="s">
        <v>59</v>
      </c>
      <c r="B60" s="3">
        <f ca="1">TODAY()-7</f>
        <v>44085</v>
      </c>
      <c r="C60" s="15">
        <v>3100000</v>
      </c>
      <c r="D60">
        <v>6</v>
      </c>
    </row>
    <row r="61" spans="1:4" x14ac:dyDescent="0.2">
      <c r="A61" t="s">
        <v>60</v>
      </c>
      <c r="B61" s="3">
        <f ca="1">TODAY()-12</f>
        <v>44080</v>
      </c>
      <c r="C61" s="15">
        <v>4500000</v>
      </c>
      <c r="D61">
        <v>36</v>
      </c>
    </row>
    <row r="62" spans="1:4" x14ac:dyDescent="0.2">
      <c r="A62" t="s">
        <v>61</v>
      </c>
      <c r="B62" s="3">
        <f ca="1">TODAY()-9</f>
        <v>44083</v>
      </c>
      <c r="C62" s="15">
        <v>3300000</v>
      </c>
      <c r="D62">
        <v>6</v>
      </c>
    </row>
    <row r="63" spans="1:4" x14ac:dyDescent="0.2">
      <c r="A63" t="s">
        <v>62</v>
      </c>
      <c r="B63" s="3">
        <f ca="1">TODAY()-2</f>
        <v>44090</v>
      </c>
      <c r="C63" s="15">
        <v>1000000</v>
      </c>
      <c r="D63">
        <v>30</v>
      </c>
    </row>
    <row r="64" spans="1:4" x14ac:dyDescent="0.2">
      <c r="A64" t="s">
        <v>63</v>
      </c>
      <c r="B64" s="3">
        <f ca="1">TODAY()-14</f>
        <v>44078</v>
      </c>
      <c r="C64" s="15">
        <v>4800000</v>
      </c>
      <c r="D64">
        <v>6</v>
      </c>
    </row>
    <row r="65" spans="1:4" x14ac:dyDescent="0.2">
      <c r="A65" t="s">
        <v>64</v>
      </c>
      <c r="B65" s="3">
        <f ca="1">TODAY()-11</f>
        <v>44081</v>
      </c>
      <c r="C65" s="15">
        <v>2100000</v>
      </c>
      <c r="D65">
        <v>6</v>
      </c>
    </row>
    <row r="66" spans="1:4" x14ac:dyDescent="0.2">
      <c r="A66" t="s">
        <v>65</v>
      </c>
      <c r="B66" s="3">
        <f ca="1">TODAY()-10</f>
        <v>44082</v>
      </c>
      <c r="C66" s="15">
        <v>2500000</v>
      </c>
      <c r="D66">
        <v>36</v>
      </c>
    </row>
    <row r="67" spans="1:4" x14ac:dyDescent="0.2">
      <c r="A67" t="s">
        <v>66</v>
      </c>
      <c r="B67" s="3">
        <f ca="1">TODAY()-10</f>
        <v>44082</v>
      </c>
      <c r="C67" s="15">
        <v>3900000</v>
      </c>
      <c r="D67">
        <v>36</v>
      </c>
    </row>
    <row r="68" spans="1:4" x14ac:dyDescent="0.2">
      <c r="A68" t="s">
        <v>67</v>
      </c>
      <c r="B68" s="3">
        <f ca="1">TODAY()-13</f>
        <v>44079</v>
      </c>
      <c r="C68" s="15">
        <v>2400000</v>
      </c>
      <c r="D68">
        <v>18</v>
      </c>
    </row>
    <row r="69" spans="1:4" x14ac:dyDescent="0.2">
      <c r="A69" t="s">
        <v>68</v>
      </c>
      <c r="B69" s="3">
        <f ca="1">TODAY()-15</f>
        <v>44077</v>
      </c>
      <c r="C69" s="15">
        <v>2400000</v>
      </c>
      <c r="D69">
        <v>18</v>
      </c>
    </row>
    <row r="70" spans="1:4" x14ac:dyDescent="0.2">
      <c r="A70" t="s">
        <v>69</v>
      </c>
      <c r="B70" s="3">
        <f ca="1">TODAY()-7</f>
        <v>44085</v>
      </c>
      <c r="C70" s="15">
        <v>1200000</v>
      </c>
      <c r="D70">
        <v>36</v>
      </c>
    </row>
    <row r="71" spans="1:4" x14ac:dyDescent="0.2">
      <c r="A71" t="s">
        <v>70</v>
      </c>
      <c r="B71" s="3">
        <f ca="1">TODAY()-2</f>
        <v>44090</v>
      </c>
      <c r="C71" s="15">
        <v>3300000</v>
      </c>
      <c r="D71">
        <v>36</v>
      </c>
    </row>
    <row r="72" spans="1:4" x14ac:dyDescent="0.2">
      <c r="A72" t="s">
        <v>71</v>
      </c>
      <c r="B72" s="3">
        <f ca="1">TODAY()-5</f>
        <v>44087</v>
      </c>
      <c r="C72" s="15">
        <v>1800000</v>
      </c>
      <c r="D72">
        <v>6</v>
      </c>
    </row>
    <row r="73" spans="1:4" x14ac:dyDescent="0.2">
      <c r="A73" t="s">
        <v>72</v>
      </c>
      <c r="B73" s="3">
        <f ca="1">TODAY()-14</f>
        <v>44078</v>
      </c>
      <c r="C73" s="15">
        <v>4800000</v>
      </c>
      <c r="D73" s="14">
        <v>18</v>
      </c>
    </row>
    <row r="74" spans="1:4" x14ac:dyDescent="0.2">
      <c r="A74" t="s">
        <v>73</v>
      </c>
      <c r="B74" s="3">
        <f ca="1">TODAY()-7</f>
        <v>44085</v>
      </c>
      <c r="C74" s="15">
        <v>5000000</v>
      </c>
      <c r="D74">
        <v>30</v>
      </c>
    </row>
    <row r="75" spans="1:4" x14ac:dyDescent="0.2">
      <c r="A75" t="s">
        <v>74</v>
      </c>
      <c r="B75" s="3">
        <f ca="1">TODAY()-9</f>
        <v>44083</v>
      </c>
      <c r="C75" s="15">
        <v>900000</v>
      </c>
      <c r="D75" s="14">
        <v>18</v>
      </c>
    </row>
    <row r="76" spans="1:4" x14ac:dyDescent="0.2">
      <c r="A76" t="s">
        <v>75</v>
      </c>
      <c r="B76" s="3">
        <f ca="1">TODAY()-9</f>
        <v>44083</v>
      </c>
      <c r="C76" s="15">
        <v>5000000</v>
      </c>
      <c r="D76">
        <v>6</v>
      </c>
    </row>
    <row r="77" spans="1:4" x14ac:dyDescent="0.2">
      <c r="A77" t="s">
        <v>76</v>
      </c>
      <c r="B77" s="3">
        <f ca="1">TODAY()-16</f>
        <v>44076</v>
      </c>
      <c r="C77" s="15">
        <v>2600000</v>
      </c>
      <c r="D77">
        <v>30</v>
      </c>
    </row>
    <row r="78" spans="1:4" x14ac:dyDescent="0.2">
      <c r="A78" t="s">
        <v>77</v>
      </c>
      <c r="B78" s="3">
        <f ca="1">TODAY()-15</f>
        <v>44077</v>
      </c>
      <c r="C78" s="15">
        <v>1600000</v>
      </c>
      <c r="D78">
        <v>6</v>
      </c>
    </row>
    <row r="79" spans="1:4" x14ac:dyDescent="0.2">
      <c r="A79" t="s">
        <v>78</v>
      </c>
      <c r="B79" s="3">
        <f ca="1">TODAY()-17</f>
        <v>44075</v>
      </c>
      <c r="C79" s="15">
        <v>1400000</v>
      </c>
      <c r="D79">
        <v>36</v>
      </c>
    </row>
    <row r="80" spans="1:4" x14ac:dyDescent="0.2">
      <c r="A80" t="s">
        <v>79</v>
      </c>
      <c r="B80" s="3">
        <f ca="1">TODAY()-11</f>
        <v>44081</v>
      </c>
      <c r="C80" s="15">
        <v>900000</v>
      </c>
      <c r="D80">
        <v>36</v>
      </c>
    </row>
    <row r="81" spans="1:4" x14ac:dyDescent="0.2">
      <c r="A81" t="s">
        <v>80</v>
      </c>
      <c r="B81" s="3">
        <f ca="1">TODAY()-7</f>
        <v>44085</v>
      </c>
      <c r="C81" s="15">
        <v>1300000</v>
      </c>
      <c r="D81">
        <v>18</v>
      </c>
    </row>
    <row r="82" spans="1:4" x14ac:dyDescent="0.2">
      <c r="A82" t="s">
        <v>81</v>
      </c>
      <c r="B82" s="3">
        <f ca="1">TODAY()-5</f>
        <v>44087</v>
      </c>
      <c r="C82" s="15">
        <v>3800000</v>
      </c>
      <c r="D82">
        <v>12</v>
      </c>
    </row>
    <row r="83" spans="1:4" x14ac:dyDescent="0.2">
      <c r="A83" t="s">
        <v>82</v>
      </c>
      <c r="B83" s="3">
        <f ca="1">TODAY()-16</f>
        <v>44076</v>
      </c>
      <c r="C83" s="15">
        <v>4500000</v>
      </c>
      <c r="D83">
        <v>30</v>
      </c>
    </row>
    <row r="84" spans="1:4" x14ac:dyDescent="0.2">
      <c r="A84" t="s">
        <v>83</v>
      </c>
      <c r="B84" s="3">
        <f ca="1">TODAY()-4</f>
        <v>44088</v>
      </c>
      <c r="C84" s="15">
        <v>1900000</v>
      </c>
      <c r="D84">
        <v>36</v>
      </c>
    </row>
    <row r="85" spans="1:4" x14ac:dyDescent="0.2">
      <c r="A85" t="s">
        <v>84</v>
      </c>
      <c r="B85" s="3">
        <f ca="1">TODAY()-2</f>
        <v>44090</v>
      </c>
      <c r="C85" s="15">
        <v>2600000</v>
      </c>
      <c r="D85">
        <v>6</v>
      </c>
    </row>
    <row r="86" spans="1:4" x14ac:dyDescent="0.2">
      <c r="A86" t="s">
        <v>85</v>
      </c>
      <c r="B86" s="3">
        <f ca="1">TODAY()-3</f>
        <v>44089</v>
      </c>
      <c r="C86" s="15">
        <v>3500000</v>
      </c>
      <c r="D86">
        <v>36</v>
      </c>
    </row>
    <row r="87" spans="1:4" x14ac:dyDescent="0.2">
      <c r="A87" t="s">
        <v>86</v>
      </c>
      <c r="B87" s="3">
        <f ca="1">TODAY()-10</f>
        <v>44082</v>
      </c>
      <c r="C87" s="15">
        <v>3600000</v>
      </c>
      <c r="D87">
        <v>18</v>
      </c>
    </row>
    <row r="88" spans="1:4" x14ac:dyDescent="0.2">
      <c r="A88" t="s">
        <v>87</v>
      </c>
      <c r="B88" s="3">
        <f ca="1">TODAY()-4</f>
        <v>44088</v>
      </c>
      <c r="C88" s="15">
        <v>3100000</v>
      </c>
      <c r="D88" s="14">
        <v>30</v>
      </c>
    </row>
    <row r="89" spans="1:4" x14ac:dyDescent="0.2">
      <c r="A89" t="s">
        <v>88</v>
      </c>
      <c r="B89" s="3">
        <f ca="1">TODAY()-17</f>
        <v>44075</v>
      </c>
      <c r="C89" s="15">
        <v>1600000</v>
      </c>
      <c r="D89">
        <v>6</v>
      </c>
    </row>
    <row r="90" spans="1:4" x14ac:dyDescent="0.2">
      <c r="A90" t="s">
        <v>89</v>
      </c>
      <c r="B90" s="3">
        <f ca="1">TODAY()-15</f>
        <v>44077</v>
      </c>
      <c r="C90" s="15">
        <v>4600000</v>
      </c>
      <c r="D90">
        <v>12</v>
      </c>
    </row>
    <row r="91" spans="1:4" x14ac:dyDescent="0.2">
      <c r="A91" t="s">
        <v>90</v>
      </c>
      <c r="B91" s="3">
        <f ca="1">TODAY()-2</f>
        <v>44090</v>
      </c>
      <c r="C91" s="15">
        <v>3800000</v>
      </c>
      <c r="D91">
        <v>12</v>
      </c>
    </row>
    <row r="92" spans="1:4" x14ac:dyDescent="0.2">
      <c r="A92" t="s">
        <v>91</v>
      </c>
      <c r="B92" s="3">
        <f ca="1">TODAY()-6</f>
        <v>44086</v>
      </c>
      <c r="C92" s="15">
        <v>2600000</v>
      </c>
      <c r="D92">
        <v>30</v>
      </c>
    </row>
    <row r="93" spans="1:4" x14ac:dyDescent="0.2">
      <c r="A93" t="s">
        <v>92</v>
      </c>
      <c r="B93" s="3">
        <f ca="1">TODAY()-2</f>
        <v>44090</v>
      </c>
      <c r="C93" s="15">
        <v>4500000</v>
      </c>
      <c r="D93">
        <v>12</v>
      </c>
    </row>
    <row r="94" spans="1:4" x14ac:dyDescent="0.2">
      <c r="A94" t="s">
        <v>93</v>
      </c>
      <c r="B94" s="3">
        <f ca="1">TODAY()-5</f>
        <v>44087</v>
      </c>
      <c r="C94" s="15">
        <v>3900000</v>
      </c>
      <c r="D94">
        <v>30</v>
      </c>
    </row>
    <row r="95" spans="1:4" x14ac:dyDescent="0.2">
      <c r="A95" t="s">
        <v>94</v>
      </c>
      <c r="B95" s="3">
        <f ca="1">TODAY()-3</f>
        <v>44089</v>
      </c>
      <c r="C95" s="15">
        <v>3600000</v>
      </c>
      <c r="D95">
        <v>36</v>
      </c>
    </row>
    <row r="96" spans="1:4" x14ac:dyDescent="0.2">
      <c r="A96" t="s">
        <v>95</v>
      </c>
      <c r="B96" s="3">
        <f ca="1">TODAY()-16</f>
        <v>44076</v>
      </c>
      <c r="C96" s="15">
        <v>4100000</v>
      </c>
      <c r="D96">
        <v>18</v>
      </c>
    </row>
    <row r="97" spans="1:4" x14ac:dyDescent="0.2">
      <c r="A97" t="s">
        <v>96</v>
      </c>
      <c r="B97" s="3">
        <f ca="1">TODAY()-17</f>
        <v>44075</v>
      </c>
      <c r="C97" s="15">
        <v>700000</v>
      </c>
      <c r="D97" s="14">
        <v>30</v>
      </c>
    </row>
    <row r="98" spans="1:4" x14ac:dyDescent="0.2">
      <c r="A98" t="s">
        <v>97</v>
      </c>
      <c r="B98" s="3">
        <f ca="1">TODAY()-11</f>
        <v>44081</v>
      </c>
      <c r="C98" s="15">
        <v>2600000</v>
      </c>
      <c r="D98">
        <v>18</v>
      </c>
    </row>
    <row r="99" spans="1:4" x14ac:dyDescent="0.2">
      <c r="A99" t="s">
        <v>98</v>
      </c>
      <c r="B99" s="3">
        <f ca="1">TODAY()-11</f>
        <v>44081</v>
      </c>
      <c r="C99" s="15">
        <v>3600000</v>
      </c>
      <c r="D99">
        <v>6</v>
      </c>
    </row>
    <row r="100" spans="1:4" x14ac:dyDescent="0.2">
      <c r="A100" t="s">
        <v>99</v>
      </c>
      <c r="B100" s="3">
        <f ca="1">TODAY()-16</f>
        <v>44076</v>
      </c>
      <c r="C100" s="15">
        <v>3500000</v>
      </c>
      <c r="D100">
        <v>18</v>
      </c>
    </row>
    <row r="101" spans="1:4" x14ac:dyDescent="0.2">
      <c r="A101" t="s">
        <v>100</v>
      </c>
      <c r="B101" s="3">
        <f ca="1">TODAY()-5</f>
        <v>44087</v>
      </c>
      <c r="C101" s="15">
        <v>2500000</v>
      </c>
      <c r="D101">
        <v>6</v>
      </c>
    </row>
    <row r="102" spans="1:4" x14ac:dyDescent="0.2">
      <c r="A102" t="s">
        <v>101</v>
      </c>
      <c r="B102" s="3">
        <f ca="1">TODAY()-14</f>
        <v>44078</v>
      </c>
      <c r="C102" s="15">
        <v>3400000</v>
      </c>
      <c r="D102">
        <v>30</v>
      </c>
    </row>
    <row r="103" spans="1:4" x14ac:dyDescent="0.2">
      <c r="A103" t="s">
        <v>102</v>
      </c>
      <c r="B103" s="3">
        <f ca="1">TODAY()-6</f>
        <v>44086</v>
      </c>
      <c r="C103" s="15">
        <v>1800000</v>
      </c>
      <c r="D103" s="14">
        <v>30</v>
      </c>
    </row>
    <row r="104" spans="1:4" x14ac:dyDescent="0.2">
      <c r="A104" t="s">
        <v>103</v>
      </c>
      <c r="B104" s="3">
        <f ca="1">TODAY()-14</f>
        <v>44078</v>
      </c>
      <c r="C104" s="15">
        <v>3500000</v>
      </c>
      <c r="D104">
        <v>12</v>
      </c>
    </row>
    <row r="105" spans="1:4" x14ac:dyDescent="0.2">
      <c r="A105" t="s">
        <v>104</v>
      </c>
      <c r="B105" s="3">
        <f ca="1">TODAY()-5</f>
        <v>44087</v>
      </c>
      <c r="C105" s="15">
        <v>1800000</v>
      </c>
      <c r="D105" s="14">
        <v>30</v>
      </c>
    </row>
    <row r="106" spans="1:4" x14ac:dyDescent="0.2">
      <c r="A106" t="s">
        <v>105</v>
      </c>
      <c r="B106" s="3">
        <f ca="1">TODAY()-6</f>
        <v>44086</v>
      </c>
      <c r="C106" s="15">
        <v>1800000</v>
      </c>
      <c r="D106" s="14">
        <v>30</v>
      </c>
    </row>
    <row r="107" spans="1:4" x14ac:dyDescent="0.2">
      <c r="A107" t="s">
        <v>106</v>
      </c>
      <c r="B107" s="3">
        <f ca="1">TODAY()-10</f>
        <v>44082</v>
      </c>
      <c r="C107" s="15">
        <v>900000</v>
      </c>
      <c r="D107">
        <v>36</v>
      </c>
    </row>
    <row r="108" spans="1:4" x14ac:dyDescent="0.2">
      <c r="A108" t="s">
        <v>107</v>
      </c>
      <c r="B108" s="3">
        <f ca="1">TODAY()-13</f>
        <v>44079</v>
      </c>
      <c r="C108" s="15">
        <v>1500000</v>
      </c>
      <c r="D108">
        <v>12</v>
      </c>
    </row>
    <row r="109" spans="1:4" x14ac:dyDescent="0.2">
      <c r="A109" t="s">
        <v>108</v>
      </c>
      <c r="B109" s="3">
        <f ca="1">TODAY()-8</f>
        <v>44084</v>
      </c>
      <c r="C109" s="15">
        <v>4300000</v>
      </c>
      <c r="D109">
        <v>12</v>
      </c>
    </row>
    <row r="110" spans="1:4" x14ac:dyDescent="0.2">
      <c r="A110" t="s">
        <v>109</v>
      </c>
      <c r="B110" s="3">
        <f ca="1">TODAY()-11</f>
        <v>44081</v>
      </c>
      <c r="C110" s="15">
        <v>3200000</v>
      </c>
      <c r="D110">
        <v>6</v>
      </c>
    </row>
    <row r="111" spans="1:4" x14ac:dyDescent="0.2">
      <c r="A111" t="s">
        <v>110</v>
      </c>
      <c r="B111" s="3">
        <f ca="1">TODAY()-2</f>
        <v>44090</v>
      </c>
      <c r="C111" s="15">
        <v>1900000</v>
      </c>
      <c r="D111">
        <v>12</v>
      </c>
    </row>
    <row r="112" spans="1:4" x14ac:dyDescent="0.2">
      <c r="A112" t="s">
        <v>111</v>
      </c>
      <c r="B112" s="3">
        <f ca="1">TODAY()-7</f>
        <v>44085</v>
      </c>
      <c r="C112" s="15">
        <v>4900000</v>
      </c>
      <c r="D112">
        <v>18</v>
      </c>
    </row>
    <row r="113" spans="1:4" x14ac:dyDescent="0.2">
      <c r="A113" t="s">
        <v>112</v>
      </c>
      <c r="B113" s="3">
        <f ca="1">TODAY()-17</f>
        <v>44075</v>
      </c>
      <c r="C113" s="15">
        <v>4400000</v>
      </c>
      <c r="D113">
        <v>36</v>
      </c>
    </row>
    <row r="114" spans="1:4" x14ac:dyDescent="0.2">
      <c r="A114" t="s">
        <v>113</v>
      </c>
      <c r="B114" s="3">
        <f ca="1">TODAY()-16</f>
        <v>44076</v>
      </c>
      <c r="C114" s="15">
        <v>900000</v>
      </c>
      <c r="D114">
        <v>6</v>
      </c>
    </row>
    <row r="115" spans="1:4" x14ac:dyDescent="0.2">
      <c r="A115" t="s">
        <v>114</v>
      </c>
      <c r="B115" s="3">
        <f ca="1">TODAY()-12</f>
        <v>44080</v>
      </c>
      <c r="C115" s="15">
        <v>2600000</v>
      </c>
      <c r="D115">
        <v>6</v>
      </c>
    </row>
    <row r="116" spans="1:4" x14ac:dyDescent="0.2">
      <c r="A116" t="s">
        <v>115</v>
      </c>
      <c r="B116" s="3">
        <f ca="1">TODAY()-10</f>
        <v>44082</v>
      </c>
      <c r="C116" s="15">
        <v>2300000</v>
      </c>
      <c r="D116">
        <v>30</v>
      </c>
    </row>
    <row r="117" spans="1:4" x14ac:dyDescent="0.2">
      <c r="A117" t="s">
        <v>116</v>
      </c>
      <c r="B117" s="3">
        <f ca="1">TODAY()-13</f>
        <v>44079</v>
      </c>
      <c r="C117" s="15">
        <v>2800000</v>
      </c>
      <c r="D117">
        <v>30</v>
      </c>
    </row>
    <row r="118" spans="1:4" x14ac:dyDescent="0.2">
      <c r="A118" t="s">
        <v>117</v>
      </c>
      <c r="B118" s="3">
        <f ca="1">TODAY()-9</f>
        <v>44083</v>
      </c>
      <c r="C118" s="15">
        <v>3600000</v>
      </c>
      <c r="D118">
        <v>30</v>
      </c>
    </row>
    <row r="119" spans="1:4" x14ac:dyDescent="0.2">
      <c r="A119" t="s">
        <v>118</v>
      </c>
      <c r="B119" s="3">
        <f ca="1">TODAY()-15</f>
        <v>44077</v>
      </c>
      <c r="C119" s="15">
        <v>4200000</v>
      </c>
      <c r="D119" s="14">
        <v>30</v>
      </c>
    </row>
    <row r="120" spans="1:4" x14ac:dyDescent="0.2">
      <c r="A120" t="s">
        <v>119</v>
      </c>
      <c r="B120" s="3">
        <f ca="1">TODAY()-11</f>
        <v>44081</v>
      </c>
      <c r="C120" s="15">
        <v>1800000</v>
      </c>
      <c r="D120">
        <v>36</v>
      </c>
    </row>
    <row r="121" spans="1:4" x14ac:dyDescent="0.2">
      <c r="A121" t="s">
        <v>120</v>
      </c>
      <c r="B121" s="3">
        <f ca="1">TODAY()-11</f>
        <v>44081</v>
      </c>
      <c r="C121" s="15">
        <v>2700000</v>
      </c>
      <c r="D121">
        <v>12</v>
      </c>
    </row>
    <row r="122" spans="1:4" x14ac:dyDescent="0.2">
      <c r="A122" t="s">
        <v>121</v>
      </c>
      <c r="B122" s="3">
        <f ca="1">TODAY()-3</f>
        <v>44089</v>
      </c>
      <c r="C122" s="15">
        <v>1600000</v>
      </c>
      <c r="D122">
        <v>36</v>
      </c>
    </row>
    <row r="123" spans="1:4" x14ac:dyDescent="0.2">
      <c r="A123" t="s">
        <v>122</v>
      </c>
      <c r="B123" s="3">
        <f ca="1">TODAY()-13</f>
        <v>44079</v>
      </c>
      <c r="C123" s="15">
        <v>1200000</v>
      </c>
      <c r="D123">
        <v>36</v>
      </c>
    </row>
    <row r="124" spans="1:4" x14ac:dyDescent="0.2">
      <c r="A124" t="s">
        <v>123</v>
      </c>
      <c r="B124" s="3">
        <f ca="1">TODAY()-9</f>
        <v>44083</v>
      </c>
      <c r="C124" s="15">
        <v>1700000</v>
      </c>
      <c r="D124">
        <v>12</v>
      </c>
    </row>
    <row r="125" spans="1:4" x14ac:dyDescent="0.2">
      <c r="A125" t="s">
        <v>124</v>
      </c>
      <c r="B125" s="3">
        <f ca="1">TODAY()-16</f>
        <v>44076</v>
      </c>
      <c r="C125" s="15">
        <v>1800000</v>
      </c>
      <c r="D125">
        <v>18</v>
      </c>
    </row>
    <row r="126" spans="1:4" x14ac:dyDescent="0.2">
      <c r="A126" t="s">
        <v>125</v>
      </c>
      <c r="B126" s="3">
        <f ca="1">TODAY()-3</f>
        <v>44089</v>
      </c>
      <c r="C126" s="15">
        <v>2900000</v>
      </c>
      <c r="D126">
        <v>30</v>
      </c>
    </row>
    <row r="127" spans="1:4" x14ac:dyDescent="0.2">
      <c r="A127" t="s">
        <v>126</v>
      </c>
      <c r="B127" s="3">
        <f ca="1">TODAY()-15</f>
        <v>44077</v>
      </c>
      <c r="C127" s="15">
        <v>1200000</v>
      </c>
      <c r="D127">
        <v>18</v>
      </c>
    </row>
    <row r="128" spans="1:4" x14ac:dyDescent="0.2">
      <c r="A128" t="s">
        <v>127</v>
      </c>
      <c r="B128" s="3">
        <f ca="1">TODAY()-11</f>
        <v>44081</v>
      </c>
      <c r="C128" s="15">
        <v>4600000</v>
      </c>
      <c r="D128">
        <v>30</v>
      </c>
    </row>
    <row r="129" spans="1:4" x14ac:dyDescent="0.2">
      <c r="A129" t="s">
        <v>128</v>
      </c>
      <c r="B129" s="3">
        <f ca="1">TODAY()-14</f>
        <v>44078</v>
      </c>
      <c r="C129" s="15">
        <v>4400000</v>
      </c>
      <c r="D129" s="14">
        <v>36</v>
      </c>
    </row>
    <row r="130" spans="1:4" x14ac:dyDescent="0.2">
      <c r="A130" t="s">
        <v>129</v>
      </c>
      <c r="B130" s="3">
        <f ca="1">TODAY()-14</f>
        <v>44078</v>
      </c>
      <c r="C130" s="15">
        <v>4600000</v>
      </c>
      <c r="D130">
        <v>30</v>
      </c>
    </row>
    <row r="131" spans="1:4" x14ac:dyDescent="0.2">
      <c r="A131" t="s">
        <v>130</v>
      </c>
      <c r="B131" s="3">
        <f ca="1">TODAY()-8</f>
        <v>44084</v>
      </c>
      <c r="C131" s="15">
        <v>1100000</v>
      </c>
      <c r="D131">
        <v>30</v>
      </c>
    </row>
    <row r="132" spans="1:4" x14ac:dyDescent="0.2">
      <c r="A132" t="s">
        <v>131</v>
      </c>
      <c r="B132" s="3">
        <f ca="1">TODAY()-17</f>
        <v>44075</v>
      </c>
      <c r="C132" s="15">
        <v>2800000</v>
      </c>
      <c r="D132" s="14">
        <v>36</v>
      </c>
    </row>
    <row r="133" spans="1:4" x14ac:dyDescent="0.2">
      <c r="A133" t="s">
        <v>132</v>
      </c>
      <c r="B133" s="3">
        <f ca="1">TODAY()-6</f>
        <v>44086</v>
      </c>
      <c r="C133" s="15">
        <v>900000</v>
      </c>
      <c r="D133">
        <v>30</v>
      </c>
    </row>
    <row r="134" spans="1:4" x14ac:dyDescent="0.2">
      <c r="A134" t="s">
        <v>133</v>
      </c>
      <c r="B134" s="3">
        <f ca="1">TODAY()-17</f>
        <v>44075</v>
      </c>
      <c r="C134" s="15">
        <v>4300000</v>
      </c>
      <c r="D134">
        <v>36</v>
      </c>
    </row>
    <row r="135" spans="1:4" x14ac:dyDescent="0.2">
      <c r="A135" t="s">
        <v>134</v>
      </c>
      <c r="B135" s="3">
        <f ca="1">TODAY()-13</f>
        <v>44079</v>
      </c>
      <c r="C135" s="15">
        <v>4200000</v>
      </c>
      <c r="D135">
        <v>6</v>
      </c>
    </row>
    <row r="136" spans="1:4" x14ac:dyDescent="0.2">
      <c r="A136" t="s">
        <v>135</v>
      </c>
      <c r="B136" s="3">
        <f ca="1">TODAY()-14</f>
        <v>44078</v>
      </c>
      <c r="C136" s="15">
        <v>4200000</v>
      </c>
      <c r="D136">
        <v>30</v>
      </c>
    </row>
    <row r="137" spans="1:4" x14ac:dyDescent="0.2">
      <c r="A137" t="s">
        <v>136</v>
      </c>
      <c r="B137" s="3">
        <f ca="1">TODAY()-2</f>
        <v>44090</v>
      </c>
      <c r="C137" s="15">
        <v>1200000</v>
      </c>
      <c r="D137">
        <v>6</v>
      </c>
    </row>
    <row r="138" spans="1:4" x14ac:dyDescent="0.2">
      <c r="A138" t="s">
        <v>137</v>
      </c>
      <c r="B138" s="3">
        <f ca="1">TODAY()-10</f>
        <v>44082</v>
      </c>
      <c r="C138" s="15">
        <v>4800000</v>
      </c>
      <c r="D138">
        <v>12</v>
      </c>
    </row>
    <row r="139" spans="1:4" x14ac:dyDescent="0.2">
      <c r="A139" t="s">
        <v>138</v>
      </c>
      <c r="B139" s="3">
        <f ca="1">TODAY()-9</f>
        <v>44083</v>
      </c>
      <c r="C139" s="15">
        <v>2200000</v>
      </c>
      <c r="D139">
        <v>12</v>
      </c>
    </row>
    <row r="140" spans="1:4" x14ac:dyDescent="0.2">
      <c r="A140" t="s">
        <v>139</v>
      </c>
      <c r="B140" s="3">
        <f ca="1">TODAY()-7</f>
        <v>44085</v>
      </c>
      <c r="C140" s="15">
        <v>2200000</v>
      </c>
      <c r="D140" s="14">
        <v>36</v>
      </c>
    </row>
    <row r="141" spans="1:4" x14ac:dyDescent="0.2">
      <c r="A141" t="s">
        <v>140</v>
      </c>
      <c r="B141" s="3">
        <f ca="1">TODAY()-17</f>
        <v>44075</v>
      </c>
      <c r="C141" s="15">
        <v>3100000</v>
      </c>
      <c r="D141">
        <v>6</v>
      </c>
    </row>
    <row r="142" spans="1:4" x14ac:dyDescent="0.2">
      <c r="A142" t="s">
        <v>141</v>
      </c>
      <c r="B142" s="3">
        <f ca="1">TODAY()-4</f>
        <v>44088</v>
      </c>
      <c r="C142" s="15">
        <v>3900000</v>
      </c>
      <c r="D142" s="14">
        <v>36</v>
      </c>
    </row>
    <row r="143" spans="1:4" x14ac:dyDescent="0.2">
      <c r="A143" t="s">
        <v>142</v>
      </c>
      <c r="B143" s="3">
        <f ca="1">TODAY()-7</f>
        <v>44085</v>
      </c>
      <c r="C143" s="15">
        <v>1200000</v>
      </c>
      <c r="D143">
        <v>6</v>
      </c>
    </row>
    <row r="144" spans="1:4" x14ac:dyDescent="0.2">
      <c r="A144" t="s">
        <v>143</v>
      </c>
      <c r="B144" s="3">
        <f ca="1">TODAY()-14</f>
        <v>44078</v>
      </c>
      <c r="C144" s="15">
        <v>1000000</v>
      </c>
      <c r="D144">
        <v>30</v>
      </c>
    </row>
    <row r="145" spans="1:4" x14ac:dyDescent="0.2">
      <c r="A145" t="s">
        <v>144</v>
      </c>
      <c r="B145" s="3">
        <f ca="1">TODAY()-5</f>
        <v>44087</v>
      </c>
      <c r="C145" s="15">
        <v>4500000</v>
      </c>
      <c r="D145">
        <v>36</v>
      </c>
    </row>
    <row r="146" spans="1:4" x14ac:dyDescent="0.2">
      <c r="A146" t="s">
        <v>145</v>
      </c>
      <c r="B146" s="3">
        <f ca="1">TODAY()-7</f>
        <v>44085</v>
      </c>
      <c r="C146" s="15">
        <v>5000000</v>
      </c>
      <c r="D146" s="14">
        <v>36</v>
      </c>
    </row>
    <row r="147" spans="1:4" x14ac:dyDescent="0.2">
      <c r="A147" t="s">
        <v>146</v>
      </c>
      <c r="B147" s="3">
        <f ca="1">TODAY()-12</f>
        <v>44080</v>
      </c>
      <c r="C147" s="15">
        <v>1700000</v>
      </c>
      <c r="D147" s="14">
        <v>36</v>
      </c>
    </row>
    <row r="148" spans="1:4" x14ac:dyDescent="0.2">
      <c r="A148" t="s">
        <v>147</v>
      </c>
      <c r="B148" s="3">
        <f ca="1">TODAY()-8</f>
        <v>44084</v>
      </c>
      <c r="C148" s="15">
        <v>4200000</v>
      </c>
      <c r="D148">
        <v>36</v>
      </c>
    </row>
    <row r="149" spans="1:4" x14ac:dyDescent="0.2">
      <c r="A149" t="s">
        <v>148</v>
      </c>
      <c r="B149" s="3">
        <f ca="1">TODAY()-14</f>
        <v>44078</v>
      </c>
      <c r="C149" s="15">
        <v>700000</v>
      </c>
      <c r="D149">
        <v>6</v>
      </c>
    </row>
    <row r="150" spans="1:4" x14ac:dyDescent="0.2">
      <c r="A150" t="s">
        <v>149</v>
      </c>
      <c r="B150" s="3">
        <f ca="1">TODAY()-10</f>
        <v>44082</v>
      </c>
      <c r="C150" s="15">
        <v>3000000</v>
      </c>
      <c r="D150">
        <v>18</v>
      </c>
    </row>
    <row r="151" spans="1:4" x14ac:dyDescent="0.2">
      <c r="A151" t="s">
        <v>150</v>
      </c>
      <c r="B151" s="3">
        <f ca="1">TODAY()-15</f>
        <v>44077</v>
      </c>
      <c r="C151" s="15">
        <v>4700000</v>
      </c>
      <c r="D151">
        <v>18</v>
      </c>
    </row>
    <row r="152" spans="1:4" x14ac:dyDescent="0.2">
      <c r="A152" t="s">
        <v>151</v>
      </c>
      <c r="B152" s="3">
        <f ca="1">TODAY()-15</f>
        <v>44077</v>
      </c>
      <c r="C152" s="15">
        <v>700000</v>
      </c>
      <c r="D152">
        <v>36</v>
      </c>
    </row>
    <row r="153" spans="1:4" x14ac:dyDescent="0.2">
      <c r="A153" t="s">
        <v>152</v>
      </c>
      <c r="B153" s="3">
        <f ca="1">TODAY()-16</f>
        <v>44076</v>
      </c>
      <c r="C153" s="15">
        <v>600000</v>
      </c>
      <c r="D153">
        <v>30</v>
      </c>
    </row>
    <row r="154" spans="1:4" x14ac:dyDescent="0.2">
      <c r="A154" t="s">
        <v>153</v>
      </c>
      <c r="B154" s="3">
        <f ca="1">TODAY()-17</f>
        <v>44075</v>
      </c>
      <c r="C154" s="15">
        <v>1600000</v>
      </c>
      <c r="D154">
        <v>36</v>
      </c>
    </row>
    <row r="155" spans="1:4" x14ac:dyDescent="0.2">
      <c r="A155" t="s">
        <v>154</v>
      </c>
      <c r="B155" s="3">
        <f ca="1">TODAY()-12</f>
        <v>44080</v>
      </c>
      <c r="C155" s="15">
        <v>1400000</v>
      </c>
      <c r="D155" s="14">
        <v>36</v>
      </c>
    </row>
    <row r="156" spans="1:4" x14ac:dyDescent="0.2">
      <c r="A156" t="s">
        <v>155</v>
      </c>
      <c r="B156" s="3">
        <f ca="1">TODAY()-6</f>
        <v>44086</v>
      </c>
      <c r="C156" s="15">
        <v>2700000</v>
      </c>
      <c r="D156" s="14">
        <v>36</v>
      </c>
    </row>
    <row r="157" spans="1:4" x14ac:dyDescent="0.2">
      <c r="A157" t="s">
        <v>156</v>
      </c>
      <c r="B157" s="3">
        <f ca="1">TODAY()-4</f>
        <v>44088</v>
      </c>
      <c r="C157" s="15">
        <v>1500000</v>
      </c>
      <c r="D157" s="14">
        <v>36</v>
      </c>
    </row>
    <row r="158" spans="1:4" x14ac:dyDescent="0.2">
      <c r="A158" t="s">
        <v>157</v>
      </c>
      <c r="B158" s="3">
        <f ca="1">TODAY()-12</f>
        <v>44080</v>
      </c>
      <c r="C158" s="15">
        <v>3200000</v>
      </c>
      <c r="D158">
        <v>18</v>
      </c>
    </row>
    <row r="159" spans="1:4" x14ac:dyDescent="0.2">
      <c r="A159" t="s">
        <v>158</v>
      </c>
      <c r="B159" s="3">
        <f ca="1">TODAY()-15</f>
        <v>44077</v>
      </c>
      <c r="C159" s="15">
        <v>3700000</v>
      </c>
      <c r="D159" s="14">
        <v>36</v>
      </c>
    </row>
    <row r="160" spans="1:4" x14ac:dyDescent="0.2">
      <c r="A160" t="s">
        <v>159</v>
      </c>
      <c r="B160" s="3">
        <f ca="1">TODAY()-9</f>
        <v>44083</v>
      </c>
      <c r="C160" s="15">
        <v>3300000</v>
      </c>
      <c r="D160">
        <v>30</v>
      </c>
    </row>
    <row r="161" spans="1:4" x14ac:dyDescent="0.2">
      <c r="A161" t="s">
        <v>160</v>
      </c>
      <c r="B161" s="3">
        <f ca="1">TODAY()-5</f>
        <v>44087</v>
      </c>
      <c r="C161" s="15">
        <v>4100000</v>
      </c>
      <c r="D161">
        <v>36</v>
      </c>
    </row>
    <row r="162" spans="1:4" x14ac:dyDescent="0.2">
      <c r="A162" t="s">
        <v>161</v>
      </c>
      <c r="B162" s="3">
        <f ca="1">TODAY()-11</f>
        <v>44081</v>
      </c>
      <c r="C162" s="15">
        <v>600000</v>
      </c>
      <c r="D162" s="14">
        <v>36</v>
      </c>
    </row>
    <row r="163" spans="1:4" x14ac:dyDescent="0.2">
      <c r="A163" t="s">
        <v>162</v>
      </c>
      <c r="B163" s="3">
        <f ca="1">TODAY()-6</f>
        <v>44086</v>
      </c>
      <c r="C163" s="15">
        <v>4300000</v>
      </c>
      <c r="D163">
        <v>36</v>
      </c>
    </row>
    <row r="164" spans="1:4" x14ac:dyDescent="0.2">
      <c r="A164" t="s">
        <v>163</v>
      </c>
      <c r="B164" s="3">
        <f ca="1">TODAY()-12</f>
        <v>44080</v>
      </c>
      <c r="C164" s="15">
        <v>3300000</v>
      </c>
      <c r="D164">
        <v>36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8CE2C-943D-4D6C-AD89-121844D81EB4}">
  <dimension ref="A1:N194"/>
  <sheetViews>
    <sheetView workbookViewId="0">
      <selection activeCell="I33" sqref="I33"/>
    </sheetView>
  </sheetViews>
  <sheetFormatPr defaultRowHeight="12" x14ac:dyDescent="0.2"/>
  <cols>
    <col min="1" max="1" width="11.83203125" customWidth="1"/>
    <col min="2" max="2" width="15.83203125" customWidth="1"/>
    <col min="4" max="4" width="12.83203125" customWidth="1"/>
    <col min="6" max="6" width="10.1640625" bestFit="1" customWidth="1"/>
    <col min="13" max="13" width="15.83203125" customWidth="1"/>
    <col min="14" max="14" width="12.83203125" customWidth="1"/>
  </cols>
  <sheetData>
    <row r="1" spans="1:14" x14ac:dyDescent="0.2">
      <c r="A1" s="5" t="s">
        <v>384</v>
      </c>
      <c r="B1" s="5" t="s">
        <v>385</v>
      </c>
      <c r="C1" s="5" t="s">
        <v>386</v>
      </c>
      <c r="D1" s="5" t="s">
        <v>387</v>
      </c>
      <c r="M1" s="5" t="s">
        <v>385</v>
      </c>
      <c r="N1" s="5" t="s">
        <v>387</v>
      </c>
    </row>
    <row r="2" spans="1:14" x14ac:dyDescent="0.2">
      <c r="A2" t="s">
        <v>176</v>
      </c>
      <c r="B2" t="s">
        <v>364</v>
      </c>
      <c r="C2">
        <v>18</v>
      </c>
      <c r="D2" s="15">
        <v>312000</v>
      </c>
      <c r="M2" s="14" t="s">
        <v>364</v>
      </c>
    </row>
    <row r="3" spans="1:14" x14ac:dyDescent="0.2">
      <c r="A3" t="s">
        <v>177</v>
      </c>
      <c r="B3" s="14" t="s">
        <v>373</v>
      </c>
      <c r="C3">
        <v>19</v>
      </c>
      <c r="D3" s="15">
        <v>1966000</v>
      </c>
      <c r="M3" s="14" t="s">
        <v>365</v>
      </c>
    </row>
    <row r="4" spans="1:14" x14ac:dyDescent="0.2">
      <c r="A4" t="s">
        <v>178</v>
      </c>
      <c r="B4" s="14" t="s">
        <v>368</v>
      </c>
      <c r="C4">
        <v>21</v>
      </c>
      <c r="D4" s="15">
        <v>1555000</v>
      </c>
      <c r="F4" s="12" t="s">
        <v>390</v>
      </c>
      <c r="M4" s="14" t="s">
        <v>366</v>
      </c>
    </row>
    <row r="5" spans="1:14" x14ac:dyDescent="0.2">
      <c r="A5" t="s">
        <v>179</v>
      </c>
      <c r="B5" s="14" t="s">
        <v>374</v>
      </c>
      <c r="C5">
        <v>22</v>
      </c>
      <c r="D5" s="15">
        <v>2026000</v>
      </c>
      <c r="F5" s="12" t="s">
        <v>391</v>
      </c>
      <c r="M5" s="14" t="s">
        <v>367</v>
      </c>
    </row>
    <row r="6" spans="1:14" x14ac:dyDescent="0.2">
      <c r="A6" t="s">
        <v>180</v>
      </c>
      <c r="B6" s="14" t="s">
        <v>383</v>
      </c>
      <c r="C6">
        <v>21</v>
      </c>
      <c r="D6" s="15">
        <v>396000</v>
      </c>
      <c r="M6" s="14" t="s">
        <v>368</v>
      </c>
    </row>
    <row r="7" spans="1:14" x14ac:dyDescent="0.2">
      <c r="A7" t="s">
        <v>181</v>
      </c>
      <c r="B7" s="14" t="s">
        <v>383</v>
      </c>
      <c r="C7">
        <v>22</v>
      </c>
      <c r="D7" s="15">
        <v>787000</v>
      </c>
      <c r="F7" s="12" t="s">
        <v>392</v>
      </c>
      <c r="M7" s="14" t="s">
        <v>369</v>
      </c>
    </row>
    <row r="8" spans="1:14" x14ac:dyDescent="0.2">
      <c r="A8" t="s">
        <v>182</v>
      </c>
      <c r="B8" s="14" t="s">
        <v>369</v>
      </c>
      <c r="C8">
        <v>18</v>
      </c>
      <c r="D8" s="15">
        <v>1629000</v>
      </c>
      <c r="F8" s="12" t="s">
        <v>393</v>
      </c>
      <c r="M8" s="14" t="s">
        <v>370</v>
      </c>
    </row>
    <row r="9" spans="1:14" x14ac:dyDescent="0.2">
      <c r="A9" t="s">
        <v>183</v>
      </c>
      <c r="B9" s="14" t="s">
        <v>373</v>
      </c>
      <c r="C9">
        <v>21</v>
      </c>
      <c r="D9" s="15">
        <v>1230000</v>
      </c>
      <c r="M9" s="14" t="s">
        <v>371</v>
      </c>
    </row>
    <row r="10" spans="1:14" x14ac:dyDescent="0.2">
      <c r="A10" t="s">
        <v>171</v>
      </c>
      <c r="B10" s="14" t="s">
        <v>382</v>
      </c>
      <c r="C10">
        <v>18</v>
      </c>
      <c r="D10" s="15">
        <v>392000</v>
      </c>
      <c r="F10" s="12" t="s">
        <v>394</v>
      </c>
      <c r="M10" s="14" t="s">
        <v>372</v>
      </c>
    </row>
    <row r="11" spans="1:14" x14ac:dyDescent="0.2">
      <c r="A11" t="s">
        <v>184</v>
      </c>
      <c r="B11" s="14" t="s">
        <v>383</v>
      </c>
      <c r="C11">
        <v>20</v>
      </c>
      <c r="D11" s="15">
        <v>2085000</v>
      </c>
      <c r="F11" s="12" t="s">
        <v>395</v>
      </c>
      <c r="M11" s="14" t="s">
        <v>373</v>
      </c>
    </row>
    <row r="12" spans="1:14" x14ac:dyDescent="0.2">
      <c r="A12" t="s">
        <v>185</v>
      </c>
      <c r="B12" s="14" t="s">
        <v>376</v>
      </c>
      <c r="C12">
        <v>19</v>
      </c>
      <c r="D12" s="15">
        <v>1925000</v>
      </c>
      <c r="M12" s="14" t="s">
        <v>374</v>
      </c>
    </row>
    <row r="13" spans="1:14" x14ac:dyDescent="0.2">
      <c r="A13" t="s">
        <v>186</v>
      </c>
      <c r="B13" s="14" t="s">
        <v>372</v>
      </c>
      <c r="C13">
        <v>22</v>
      </c>
      <c r="D13" s="15">
        <v>591000</v>
      </c>
      <c r="F13" s="12" t="s">
        <v>396</v>
      </c>
      <c r="M13" s="14" t="s">
        <v>375</v>
      </c>
    </row>
    <row r="14" spans="1:14" x14ac:dyDescent="0.2">
      <c r="A14" t="s">
        <v>187</v>
      </c>
      <c r="B14" s="14" t="s">
        <v>380</v>
      </c>
      <c r="C14">
        <v>22</v>
      </c>
      <c r="D14" s="15">
        <v>1308000</v>
      </c>
      <c r="F14" s="12" t="s">
        <v>397</v>
      </c>
      <c r="M14" s="14" t="s">
        <v>376</v>
      </c>
    </row>
    <row r="15" spans="1:14" x14ac:dyDescent="0.2">
      <c r="A15" t="s">
        <v>188</v>
      </c>
      <c r="B15" s="14" t="s">
        <v>373</v>
      </c>
      <c r="C15">
        <v>20</v>
      </c>
      <c r="D15" s="15">
        <v>1304000</v>
      </c>
      <c r="F15" s="13"/>
      <c r="M15" s="14" t="s">
        <v>377</v>
      </c>
    </row>
    <row r="16" spans="1:14" x14ac:dyDescent="0.2">
      <c r="A16" t="s">
        <v>189</v>
      </c>
      <c r="B16" s="14" t="s">
        <v>378</v>
      </c>
      <c r="C16">
        <v>19</v>
      </c>
      <c r="D16" s="15">
        <v>1793000</v>
      </c>
      <c r="M16" s="14" t="s">
        <v>378</v>
      </c>
    </row>
    <row r="17" spans="1:13" x14ac:dyDescent="0.2">
      <c r="A17" t="s">
        <v>190</v>
      </c>
      <c r="B17" s="14" t="s">
        <v>367</v>
      </c>
      <c r="C17">
        <v>21</v>
      </c>
      <c r="D17" s="15">
        <v>739000</v>
      </c>
      <c r="M17" s="14" t="s">
        <v>379</v>
      </c>
    </row>
    <row r="18" spans="1:13" x14ac:dyDescent="0.2">
      <c r="A18" t="s">
        <v>191</v>
      </c>
      <c r="B18" s="14" t="s">
        <v>366</v>
      </c>
      <c r="C18">
        <v>21</v>
      </c>
      <c r="D18" s="15">
        <v>1730000</v>
      </c>
      <c r="M18" s="14" t="s">
        <v>380</v>
      </c>
    </row>
    <row r="19" spans="1:13" x14ac:dyDescent="0.2">
      <c r="A19" t="s">
        <v>192</v>
      </c>
      <c r="B19" s="14" t="s">
        <v>373</v>
      </c>
      <c r="C19">
        <v>21</v>
      </c>
      <c r="D19" s="15">
        <v>557000</v>
      </c>
      <c r="M19" s="14" t="s">
        <v>381</v>
      </c>
    </row>
    <row r="20" spans="1:13" x14ac:dyDescent="0.2">
      <c r="A20" t="s">
        <v>193</v>
      </c>
      <c r="B20" s="14" t="s">
        <v>366</v>
      </c>
      <c r="C20">
        <v>18</v>
      </c>
      <c r="D20" s="15">
        <v>324000</v>
      </c>
      <c r="M20" s="14" t="s">
        <v>382</v>
      </c>
    </row>
    <row r="21" spans="1:13" x14ac:dyDescent="0.2">
      <c r="A21" t="s">
        <v>194</v>
      </c>
      <c r="B21" s="14" t="s">
        <v>377</v>
      </c>
      <c r="C21">
        <v>19</v>
      </c>
      <c r="D21" s="15">
        <v>1910000</v>
      </c>
      <c r="M21" s="14" t="s">
        <v>383</v>
      </c>
    </row>
    <row r="22" spans="1:13" x14ac:dyDescent="0.2">
      <c r="A22" t="s">
        <v>195</v>
      </c>
      <c r="B22" s="14" t="s">
        <v>367</v>
      </c>
      <c r="C22">
        <v>21</v>
      </c>
      <c r="D22" s="15">
        <v>924000</v>
      </c>
    </row>
    <row r="23" spans="1:13" x14ac:dyDescent="0.2">
      <c r="A23" t="s">
        <v>196</v>
      </c>
      <c r="B23" s="14" t="s">
        <v>373</v>
      </c>
      <c r="C23">
        <v>22</v>
      </c>
      <c r="D23" s="15">
        <v>371000</v>
      </c>
    </row>
    <row r="24" spans="1:13" x14ac:dyDescent="0.2">
      <c r="A24" t="s">
        <v>197</v>
      </c>
      <c r="B24" s="14" t="s">
        <v>370</v>
      </c>
      <c r="C24">
        <v>20</v>
      </c>
      <c r="D24" s="15">
        <v>956000</v>
      </c>
    </row>
    <row r="25" spans="1:13" x14ac:dyDescent="0.2">
      <c r="A25" t="s">
        <v>198</v>
      </c>
      <c r="B25" s="14" t="s">
        <v>383</v>
      </c>
      <c r="C25">
        <v>20</v>
      </c>
      <c r="D25" s="15">
        <v>1929000</v>
      </c>
    </row>
    <row r="26" spans="1:13" x14ac:dyDescent="0.2">
      <c r="A26" t="s">
        <v>199</v>
      </c>
      <c r="B26" s="14" t="s">
        <v>381</v>
      </c>
      <c r="C26">
        <v>18</v>
      </c>
      <c r="D26" s="15">
        <v>1562000</v>
      </c>
    </row>
    <row r="27" spans="1:13" x14ac:dyDescent="0.2">
      <c r="A27" t="s">
        <v>200</v>
      </c>
      <c r="B27" s="14" t="s">
        <v>374</v>
      </c>
      <c r="C27">
        <v>22</v>
      </c>
      <c r="D27" s="15">
        <v>188000</v>
      </c>
    </row>
    <row r="28" spans="1:13" x14ac:dyDescent="0.2">
      <c r="A28" t="s">
        <v>201</v>
      </c>
      <c r="B28" s="14" t="s">
        <v>381</v>
      </c>
      <c r="C28">
        <v>18</v>
      </c>
      <c r="D28" s="15">
        <v>592000</v>
      </c>
    </row>
    <row r="29" spans="1:13" x14ac:dyDescent="0.2">
      <c r="A29" t="s">
        <v>202</v>
      </c>
      <c r="B29" s="14" t="s">
        <v>368</v>
      </c>
      <c r="C29">
        <v>18</v>
      </c>
      <c r="D29" s="15">
        <v>926000</v>
      </c>
    </row>
    <row r="30" spans="1:13" x14ac:dyDescent="0.2">
      <c r="A30" t="s">
        <v>203</v>
      </c>
      <c r="B30" s="14" t="s">
        <v>366</v>
      </c>
      <c r="C30">
        <v>18</v>
      </c>
      <c r="D30" s="15">
        <v>1537000</v>
      </c>
    </row>
    <row r="31" spans="1:13" x14ac:dyDescent="0.2">
      <c r="A31" t="s">
        <v>204</v>
      </c>
      <c r="B31" s="14" t="s">
        <v>368</v>
      </c>
      <c r="C31">
        <v>19</v>
      </c>
      <c r="D31" s="15">
        <v>1055000</v>
      </c>
    </row>
    <row r="32" spans="1:13" x14ac:dyDescent="0.2">
      <c r="A32" t="s">
        <v>205</v>
      </c>
      <c r="B32" s="14" t="s">
        <v>376</v>
      </c>
      <c r="C32">
        <v>21</v>
      </c>
      <c r="D32" s="15">
        <v>1861000</v>
      </c>
    </row>
    <row r="33" spans="1:4" x14ac:dyDescent="0.2">
      <c r="A33" t="s">
        <v>206</v>
      </c>
      <c r="B33" s="14" t="s">
        <v>369</v>
      </c>
      <c r="C33">
        <v>18</v>
      </c>
      <c r="D33" s="15">
        <v>2080000</v>
      </c>
    </row>
    <row r="34" spans="1:4" x14ac:dyDescent="0.2">
      <c r="A34" t="s">
        <v>207</v>
      </c>
      <c r="B34" s="14" t="s">
        <v>372</v>
      </c>
      <c r="C34">
        <v>18</v>
      </c>
      <c r="D34" s="15">
        <v>679000</v>
      </c>
    </row>
    <row r="35" spans="1:4" x14ac:dyDescent="0.2">
      <c r="A35" t="s">
        <v>208</v>
      </c>
      <c r="B35" s="14" t="s">
        <v>373</v>
      </c>
      <c r="C35">
        <v>22</v>
      </c>
      <c r="D35" s="15">
        <v>237000</v>
      </c>
    </row>
    <row r="36" spans="1:4" x14ac:dyDescent="0.2">
      <c r="A36" t="s">
        <v>209</v>
      </c>
      <c r="B36" s="14" t="s">
        <v>376</v>
      </c>
      <c r="C36">
        <v>18</v>
      </c>
      <c r="D36" s="15">
        <v>1015000</v>
      </c>
    </row>
    <row r="37" spans="1:4" x14ac:dyDescent="0.2">
      <c r="A37" t="s">
        <v>210</v>
      </c>
      <c r="B37" s="14" t="s">
        <v>381</v>
      </c>
      <c r="C37">
        <v>21</v>
      </c>
      <c r="D37" s="15">
        <v>284000</v>
      </c>
    </row>
    <row r="38" spans="1:4" x14ac:dyDescent="0.2">
      <c r="A38" t="s">
        <v>211</v>
      </c>
      <c r="B38" s="14" t="s">
        <v>372</v>
      </c>
      <c r="C38">
        <v>21</v>
      </c>
      <c r="D38" s="15">
        <v>812000</v>
      </c>
    </row>
    <row r="39" spans="1:4" x14ac:dyDescent="0.2">
      <c r="A39" t="s">
        <v>212</v>
      </c>
      <c r="B39" s="14" t="s">
        <v>370</v>
      </c>
      <c r="C39">
        <v>18</v>
      </c>
      <c r="D39" s="15">
        <v>903000</v>
      </c>
    </row>
    <row r="40" spans="1:4" x14ac:dyDescent="0.2">
      <c r="A40" t="s">
        <v>213</v>
      </c>
      <c r="B40" s="14" t="s">
        <v>368</v>
      </c>
      <c r="C40">
        <v>19</v>
      </c>
      <c r="D40" s="15">
        <v>517000</v>
      </c>
    </row>
    <row r="41" spans="1:4" x14ac:dyDescent="0.2">
      <c r="A41" t="s">
        <v>214</v>
      </c>
      <c r="B41" s="14" t="s">
        <v>366</v>
      </c>
      <c r="C41">
        <v>22</v>
      </c>
      <c r="D41" s="15">
        <v>1274000</v>
      </c>
    </row>
    <row r="42" spans="1:4" x14ac:dyDescent="0.2">
      <c r="A42" t="s">
        <v>215</v>
      </c>
      <c r="B42" s="14" t="s">
        <v>383</v>
      </c>
      <c r="C42">
        <v>19</v>
      </c>
      <c r="D42" s="15">
        <v>1116000</v>
      </c>
    </row>
    <row r="43" spans="1:4" x14ac:dyDescent="0.2">
      <c r="A43" t="s">
        <v>216</v>
      </c>
      <c r="B43" s="14" t="s">
        <v>373</v>
      </c>
      <c r="C43">
        <v>22</v>
      </c>
      <c r="D43" s="15">
        <v>953000</v>
      </c>
    </row>
    <row r="44" spans="1:4" x14ac:dyDescent="0.2">
      <c r="A44" t="s">
        <v>217</v>
      </c>
      <c r="B44" s="14" t="s">
        <v>366</v>
      </c>
      <c r="C44">
        <v>18</v>
      </c>
      <c r="D44" s="15">
        <v>931000</v>
      </c>
    </row>
    <row r="45" spans="1:4" x14ac:dyDescent="0.2">
      <c r="A45" t="s">
        <v>218</v>
      </c>
      <c r="B45" s="14" t="s">
        <v>375</v>
      </c>
      <c r="C45">
        <v>18</v>
      </c>
      <c r="D45" s="15">
        <v>545000</v>
      </c>
    </row>
    <row r="46" spans="1:4" x14ac:dyDescent="0.2">
      <c r="A46" t="s">
        <v>219</v>
      </c>
      <c r="B46" s="14" t="s">
        <v>364</v>
      </c>
      <c r="C46">
        <v>18</v>
      </c>
      <c r="D46" s="15">
        <v>1003000</v>
      </c>
    </row>
    <row r="47" spans="1:4" x14ac:dyDescent="0.2">
      <c r="A47" t="s">
        <v>220</v>
      </c>
      <c r="B47" s="14" t="s">
        <v>374</v>
      </c>
      <c r="C47">
        <v>18</v>
      </c>
      <c r="D47" s="15">
        <v>1701000</v>
      </c>
    </row>
    <row r="48" spans="1:4" x14ac:dyDescent="0.2">
      <c r="A48" t="s">
        <v>221</v>
      </c>
      <c r="B48" s="14" t="s">
        <v>382</v>
      </c>
      <c r="C48">
        <v>22</v>
      </c>
      <c r="D48" s="15">
        <v>1332000</v>
      </c>
    </row>
    <row r="49" spans="1:4" x14ac:dyDescent="0.2">
      <c r="A49" t="s">
        <v>222</v>
      </c>
      <c r="B49" s="14" t="s">
        <v>372</v>
      </c>
      <c r="C49">
        <v>22</v>
      </c>
      <c r="D49" s="15">
        <v>1765000</v>
      </c>
    </row>
    <row r="50" spans="1:4" x14ac:dyDescent="0.2">
      <c r="A50" t="s">
        <v>223</v>
      </c>
      <c r="B50" s="14" t="s">
        <v>379</v>
      </c>
      <c r="C50">
        <v>18</v>
      </c>
      <c r="D50" s="15">
        <v>1522000</v>
      </c>
    </row>
    <row r="51" spans="1:4" x14ac:dyDescent="0.2">
      <c r="A51" t="s">
        <v>224</v>
      </c>
      <c r="B51" s="14" t="s">
        <v>368</v>
      </c>
      <c r="C51">
        <v>21</v>
      </c>
      <c r="D51" s="15">
        <v>344000</v>
      </c>
    </row>
    <row r="52" spans="1:4" x14ac:dyDescent="0.2">
      <c r="A52" t="s">
        <v>225</v>
      </c>
      <c r="B52" s="14" t="s">
        <v>370</v>
      </c>
      <c r="C52">
        <v>19</v>
      </c>
      <c r="D52" s="15">
        <v>431000</v>
      </c>
    </row>
    <row r="53" spans="1:4" x14ac:dyDescent="0.2">
      <c r="A53" t="s">
        <v>226</v>
      </c>
      <c r="B53" s="14" t="s">
        <v>371</v>
      </c>
      <c r="C53">
        <v>19</v>
      </c>
      <c r="D53" s="15">
        <v>2169000</v>
      </c>
    </row>
    <row r="54" spans="1:4" x14ac:dyDescent="0.2">
      <c r="A54" t="s">
        <v>227</v>
      </c>
      <c r="B54" s="14" t="s">
        <v>375</v>
      </c>
      <c r="C54">
        <v>19</v>
      </c>
      <c r="D54" s="15">
        <v>159000</v>
      </c>
    </row>
    <row r="55" spans="1:4" x14ac:dyDescent="0.2">
      <c r="A55" t="s">
        <v>228</v>
      </c>
      <c r="B55" s="14" t="s">
        <v>364</v>
      </c>
      <c r="C55">
        <v>22</v>
      </c>
      <c r="D55" s="15">
        <v>1703000</v>
      </c>
    </row>
    <row r="56" spans="1:4" x14ac:dyDescent="0.2">
      <c r="A56" t="s">
        <v>229</v>
      </c>
      <c r="B56" s="14" t="s">
        <v>371</v>
      </c>
      <c r="C56">
        <v>19</v>
      </c>
      <c r="D56" s="15">
        <v>319000</v>
      </c>
    </row>
    <row r="57" spans="1:4" x14ac:dyDescent="0.2">
      <c r="A57" t="s">
        <v>230</v>
      </c>
      <c r="B57" s="14" t="s">
        <v>382</v>
      </c>
      <c r="C57">
        <v>19</v>
      </c>
      <c r="D57" s="15">
        <v>1901000</v>
      </c>
    </row>
    <row r="58" spans="1:4" x14ac:dyDescent="0.2">
      <c r="A58" t="s">
        <v>172</v>
      </c>
      <c r="B58" s="14" t="s">
        <v>365</v>
      </c>
      <c r="C58">
        <v>19</v>
      </c>
      <c r="D58" s="15">
        <v>170000</v>
      </c>
    </row>
    <row r="59" spans="1:4" x14ac:dyDescent="0.2">
      <c r="A59" t="s">
        <v>231</v>
      </c>
      <c r="B59" s="14" t="s">
        <v>366</v>
      </c>
      <c r="C59">
        <v>22</v>
      </c>
      <c r="D59" s="15">
        <v>1445000</v>
      </c>
    </row>
    <row r="60" spans="1:4" x14ac:dyDescent="0.2">
      <c r="A60" t="s">
        <v>232</v>
      </c>
      <c r="B60" s="14" t="s">
        <v>377</v>
      </c>
      <c r="C60">
        <v>18</v>
      </c>
      <c r="D60" s="15">
        <v>945000</v>
      </c>
    </row>
    <row r="61" spans="1:4" x14ac:dyDescent="0.2">
      <c r="A61" t="s">
        <v>233</v>
      </c>
      <c r="B61" s="14" t="s">
        <v>364</v>
      </c>
      <c r="C61">
        <v>19</v>
      </c>
      <c r="D61" s="15">
        <v>660000</v>
      </c>
    </row>
    <row r="62" spans="1:4" x14ac:dyDescent="0.2">
      <c r="A62" t="s">
        <v>234</v>
      </c>
      <c r="B62" s="14" t="s">
        <v>368</v>
      </c>
      <c r="C62">
        <v>19</v>
      </c>
      <c r="D62" s="15">
        <v>2018000</v>
      </c>
    </row>
    <row r="63" spans="1:4" x14ac:dyDescent="0.2">
      <c r="A63" t="s">
        <v>235</v>
      </c>
      <c r="B63" s="14" t="s">
        <v>382</v>
      </c>
      <c r="C63">
        <v>22</v>
      </c>
      <c r="D63" s="15">
        <v>774000</v>
      </c>
    </row>
    <row r="64" spans="1:4" x14ac:dyDescent="0.2">
      <c r="A64" t="s">
        <v>236</v>
      </c>
      <c r="B64" s="14" t="s">
        <v>365</v>
      </c>
      <c r="C64">
        <v>22</v>
      </c>
      <c r="D64" s="15">
        <v>1964000</v>
      </c>
    </row>
    <row r="65" spans="1:4" x14ac:dyDescent="0.2">
      <c r="A65" t="s">
        <v>237</v>
      </c>
      <c r="B65" s="14" t="s">
        <v>371</v>
      </c>
      <c r="C65">
        <v>19</v>
      </c>
      <c r="D65" s="15">
        <v>1344000</v>
      </c>
    </row>
    <row r="66" spans="1:4" x14ac:dyDescent="0.2">
      <c r="A66" t="s">
        <v>238</v>
      </c>
      <c r="B66" s="14" t="s">
        <v>365</v>
      </c>
      <c r="C66">
        <v>19</v>
      </c>
      <c r="D66" s="15">
        <v>162000</v>
      </c>
    </row>
    <row r="67" spans="1:4" x14ac:dyDescent="0.2">
      <c r="A67" t="s">
        <v>239</v>
      </c>
      <c r="B67" s="14" t="s">
        <v>369</v>
      </c>
      <c r="C67">
        <v>19</v>
      </c>
      <c r="D67" s="15">
        <v>167000</v>
      </c>
    </row>
    <row r="68" spans="1:4" x14ac:dyDescent="0.2">
      <c r="A68" t="s">
        <v>240</v>
      </c>
      <c r="B68" s="14" t="s">
        <v>376</v>
      </c>
      <c r="C68">
        <v>18</v>
      </c>
      <c r="D68" s="15">
        <v>2071000</v>
      </c>
    </row>
    <row r="69" spans="1:4" x14ac:dyDescent="0.2">
      <c r="A69" t="s">
        <v>241</v>
      </c>
      <c r="B69" s="14" t="s">
        <v>375</v>
      </c>
      <c r="C69">
        <v>19</v>
      </c>
      <c r="D69" s="15">
        <v>472000</v>
      </c>
    </row>
    <row r="70" spans="1:4" x14ac:dyDescent="0.2">
      <c r="A70" t="s">
        <v>242</v>
      </c>
      <c r="B70" s="14" t="s">
        <v>371</v>
      </c>
      <c r="C70">
        <v>19</v>
      </c>
      <c r="D70" s="15">
        <v>1015000</v>
      </c>
    </row>
    <row r="71" spans="1:4" x14ac:dyDescent="0.2">
      <c r="A71" t="s">
        <v>243</v>
      </c>
      <c r="B71" s="14" t="s">
        <v>366</v>
      </c>
      <c r="C71">
        <v>20</v>
      </c>
      <c r="D71" s="15">
        <v>2185000</v>
      </c>
    </row>
    <row r="72" spans="1:4" x14ac:dyDescent="0.2">
      <c r="A72" t="s">
        <v>244</v>
      </c>
      <c r="B72" s="14" t="s">
        <v>374</v>
      </c>
      <c r="C72">
        <v>18</v>
      </c>
      <c r="D72" s="15">
        <v>662000</v>
      </c>
    </row>
    <row r="73" spans="1:4" x14ac:dyDescent="0.2">
      <c r="A73" t="s">
        <v>245</v>
      </c>
      <c r="B73" s="14" t="s">
        <v>383</v>
      </c>
      <c r="C73">
        <v>21</v>
      </c>
      <c r="D73" s="15">
        <v>2162000</v>
      </c>
    </row>
    <row r="74" spans="1:4" x14ac:dyDescent="0.2">
      <c r="A74" t="s">
        <v>173</v>
      </c>
      <c r="B74" s="14" t="s">
        <v>365</v>
      </c>
      <c r="C74">
        <v>18</v>
      </c>
      <c r="D74" s="15">
        <v>1042000</v>
      </c>
    </row>
    <row r="75" spans="1:4" x14ac:dyDescent="0.2">
      <c r="A75" t="s">
        <v>246</v>
      </c>
      <c r="B75" s="14" t="s">
        <v>380</v>
      </c>
      <c r="C75">
        <v>22</v>
      </c>
      <c r="D75" s="15">
        <v>257000</v>
      </c>
    </row>
    <row r="76" spans="1:4" x14ac:dyDescent="0.2">
      <c r="A76" t="s">
        <v>247</v>
      </c>
      <c r="B76" s="14" t="s">
        <v>364</v>
      </c>
      <c r="C76">
        <v>18</v>
      </c>
      <c r="D76" s="15">
        <v>383000</v>
      </c>
    </row>
    <row r="77" spans="1:4" x14ac:dyDescent="0.2">
      <c r="A77" t="s">
        <v>248</v>
      </c>
      <c r="B77" s="14" t="s">
        <v>383</v>
      </c>
      <c r="C77">
        <v>18</v>
      </c>
      <c r="D77" s="15">
        <v>1669000</v>
      </c>
    </row>
    <row r="78" spans="1:4" x14ac:dyDescent="0.2">
      <c r="A78" t="s">
        <v>249</v>
      </c>
      <c r="B78" s="14" t="s">
        <v>379</v>
      </c>
      <c r="C78">
        <v>22</v>
      </c>
      <c r="D78" s="15">
        <v>1948000</v>
      </c>
    </row>
    <row r="79" spans="1:4" x14ac:dyDescent="0.2">
      <c r="A79" t="s">
        <v>174</v>
      </c>
      <c r="B79" s="14" t="s">
        <v>382</v>
      </c>
      <c r="C79">
        <v>18</v>
      </c>
      <c r="D79" s="15">
        <v>1106000</v>
      </c>
    </row>
    <row r="80" spans="1:4" x14ac:dyDescent="0.2">
      <c r="A80" t="s">
        <v>250</v>
      </c>
      <c r="B80" s="14" t="s">
        <v>379</v>
      </c>
      <c r="C80">
        <v>22</v>
      </c>
      <c r="D80" s="15">
        <v>1597000</v>
      </c>
    </row>
    <row r="81" spans="1:4" x14ac:dyDescent="0.2">
      <c r="A81" t="s">
        <v>251</v>
      </c>
      <c r="B81" s="14" t="s">
        <v>383</v>
      </c>
      <c r="C81">
        <v>20</v>
      </c>
      <c r="D81" s="15">
        <v>175000</v>
      </c>
    </row>
    <row r="82" spans="1:4" x14ac:dyDescent="0.2">
      <c r="A82" t="s">
        <v>252</v>
      </c>
      <c r="B82" s="14" t="s">
        <v>368</v>
      </c>
      <c r="C82">
        <v>22</v>
      </c>
      <c r="D82" s="15">
        <v>299000</v>
      </c>
    </row>
    <row r="83" spans="1:4" x14ac:dyDescent="0.2">
      <c r="A83" t="s">
        <v>253</v>
      </c>
      <c r="B83" s="14" t="s">
        <v>367</v>
      </c>
      <c r="C83">
        <v>22</v>
      </c>
      <c r="D83" s="15">
        <v>257000</v>
      </c>
    </row>
    <row r="84" spans="1:4" x14ac:dyDescent="0.2">
      <c r="A84" t="s">
        <v>254</v>
      </c>
      <c r="B84" s="14" t="s">
        <v>374</v>
      </c>
      <c r="C84">
        <v>19</v>
      </c>
      <c r="D84" s="15">
        <v>1754000</v>
      </c>
    </row>
    <row r="85" spans="1:4" x14ac:dyDescent="0.2">
      <c r="A85" t="s">
        <v>255</v>
      </c>
      <c r="B85" s="14" t="s">
        <v>379</v>
      </c>
      <c r="C85">
        <v>22</v>
      </c>
      <c r="D85" s="15">
        <v>1870000</v>
      </c>
    </row>
    <row r="86" spans="1:4" x14ac:dyDescent="0.2">
      <c r="A86" t="s">
        <v>256</v>
      </c>
      <c r="B86" s="14" t="s">
        <v>367</v>
      </c>
      <c r="C86">
        <v>18</v>
      </c>
      <c r="D86" s="15">
        <v>1468000</v>
      </c>
    </row>
    <row r="87" spans="1:4" x14ac:dyDescent="0.2">
      <c r="A87" t="s">
        <v>257</v>
      </c>
      <c r="B87" s="14" t="s">
        <v>364</v>
      </c>
      <c r="C87">
        <v>21</v>
      </c>
      <c r="D87" s="15">
        <v>530000</v>
      </c>
    </row>
    <row r="88" spans="1:4" x14ac:dyDescent="0.2">
      <c r="A88" t="s">
        <v>258</v>
      </c>
      <c r="B88" s="14" t="s">
        <v>379</v>
      </c>
      <c r="C88">
        <v>18</v>
      </c>
      <c r="D88" s="15">
        <v>220000</v>
      </c>
    </row>
    <row r="89" spans="1:4" x14ac:dyDescent="0.2">
      <c r="A89" t="s">
        <v>259</v>
      </c>
      <c r="B89" s="14" t="s">
        <v>378</v>
      </c>
      <c r="C89">
        <v>18</v>
      </c>
      <c r="D89" s="15">
        <v>953000</v>
      </c>
    </row>
    <row r="90" spans="1:4" x14ac:dyDescent="0.2">
      <c r="A90" t="s">
        <v>260</v>
      </c>
      <c r="B90" s="14" t="s">
        <v>369</v>
      </c>
      <c r="C90">
        <v>22</v>
      </c>
      <c r="D90" s="15">
        <v>1196000</v>
      </c>
    </row>
    <row r="91" spans="1:4" x14ac:dyDescent="0.2">
      <c r="A91" t="s">
        <v>261</v>
      </c>
      <c r="B91" s="14" t="s">
        <v>371</v>
      </c>
      <c r="C91">
        <v>19</v>
      </c>
      <c r="D91" s="15">
        <v>1337000</v>
      </c>
    </row>
    <row r="92" spans="1:4" x14ac:dyDescent="0.2">
      <c r="A92" t="s">
        <v>262</v>
      </c>
      <c r="B92" s="14" t="s">
        <v>364</v>
      </c>
      <c r="C92">
        <v>18</v>
      </c>
      <c r="D92" s="15">
        <v>1613000</v>
      </c>
    </row>
    <row r="93" spans="1:4" x14ac:dyDescent="0.2">
      <c r="A93" t="s">
        <v>263</v>
      </c>
      <c r="B93" s="14" t="s">
        <v>378</v>
      </c>
      <c r="C93">
        <v>18</v>
      </c>
      <c r="D93" s="15">
        <v>832000</v>
      </c>
    </row>
    <row r="94" spans="1:4" x14ac:dyDescent="0.2">
      <c r="A94" t="s">
        <v>264</v>
      </c>
      <c r="B94" s="14" t="s">
        <v>368</v>
      </c>
      <c r="C94">
        <v>19</v>
      </c>
      <c r="D94" s="15">
        <v>1666000</v>
      </c>
    </row>
    <row r="95" spans="1:4" x14ac:dyDescent="0.2">
      <c r="A95" t="s">
        <v>265</v>
      </c>
      <c r="B95" s="14" t="s">
        <v>371</v>
      </c>
      <c r="C95">
        <v>18</v>
      </c>
      <c r="D95" s="15">
        <v>2053000</v>
      </c>
    </row>
    <row r="96" spans="1:4" x14ac:dyDescent="0.2">
      <c r="A96" t="s">
        <v>266</v>
      </c>
      <c r="B96" s="14" t="s">
        <v>374</v>
      </c>
      <c r="C96">
        <v>22</v>
      </c>
      <c r="D96" s="15">
        <v>369000</v>
      </c>
    </row>
    <row r="97" spans="1:4" x14ac:dyDescent="0.2">
      <c r="A97" t="s">
        <v>267</v>
      </c>
      <c r="B97" s="14" t="s">
        <v>364</v>
      </c>
      <c r="C97">
        <v>18</v>
      </c>
      <c r="D97" s="15">
        <v>1592000</v>
      </c>
    </row>
    <row r="98" spans="1:4" x14ac:dyDescent="0.2">
      <c r="A98" t="s">
        <v>268</v>
      </c>
      <c r="B98" s="14" t="s">
        <v>371</v>
      </c>
      <c r="C98">
        <v>22</v>
      </c>
      <c r="D98" s="15">
        <v>604000</v>
      </c>
    </row>
    <row r="99" spans="1:4" x14ac:dyDescent="0.2">
      <c r="A99" t="s">
        <v>269</v>
      </c>
      <c r="B99" s="14" t="s">
        <v>383</v>
      </c>
      <c r="C99">
        <v>19</v>
      </c>
      <c r="D99" s="15">
        <v>1483000</v>
      </c>
    </row>
    <row r="100" spans="1:4" x14ac:dyDescent="0.2">
      <c r="A100" t="s">
        <v>270</v>
      </c>
      <c r="B100" s="14" t="s">
        <v>365</v>
      </c>
      <c r="C100">
        <v>19</v>
      </c>
      <c r="D100" s="15">
        <v>438000</v>
      </c>
    </row>
    <row r="101" spans="1:4" x14ac:dyDescent="0.2">
      <c r="A101" t="s">
        <v>271</v>
      </c>
      <c r="B101" s="14" t="s">
        <v>371</v>
      </c>
      <c r="C101">
        <v>19</v>
      </c>
      <c r="D101" s="15">
        <v>1137000</v>
      </c>
    </row>
    <row r="102" spans="1:4" x14ac:dyDescent="0.2">
      <c r="A102" t="s">
        <v>272</v>
      </c>
      <c r="B102" s="14" t="s">
        <v>375</v>
      </c>
      <c r="C102">
        <v>18</v>
      </c>
      <c r="D102" s="15">
        <v>1264000</v>
      </c>
    </row>
    <row r="103" spans="1:4" x14ac:dyDescent="0.2">
      <c r="A103" t="s">
        <v>273</v>
      </c>
      <c r="B103" s="14" t="s">
        <v>370</v>
      </c>
      <c r="C103">
        <v>21</v>
      </c>
      <c r="D103" s="15">
        <v>166000</v>
      </c>
    </row>
    <row r="104" spans="1:4" x14ac:dyDescent="0.2">
      <c r="A104" t="s">
        <v>274</v>
      </c>
      <c r="B104" s="14" t="s">
        <v>374</v>
      </c>
      <c r="C104">
        <v>22</v>
      </c>
      <c r="D104" s="15">
        <v>1920000</v>
      </c>
    </row>
    <row r="105" spans="1:4" x14ac:dyDescent="0.2">
      <c r="A105" t="s">
        <v>275</v>
      </c>
      <c r="B105" s="14" t="s">
        <v>381</v>
      </c>
      <c r="C105">
        <v>22</v>
      </c>
      <c r="D105" s="15">
        <v>1697000</v>
      </c>
    </row>
    <row r="106" spans="1:4" x14ac:dyDescent="0.2">
      <c r="A106" t="s">
        <v>276</v>
      </c>
      <c r="B106" s="14" t="s">
        <v>380</v>
      </c>
      <c r="C106">
        <v>21</v>
      </c>
      <c r="D106" s="15">
        <v>1912000</v>
      </c>
    </row>
    <row r="107" spans="1:4" x14ac:dyDescent="0.2">
      <c r="A107" t="s">
        <v>277</v>
      </c>
      <c r="B107" s="14" t="s">
        <v>374</v>
      </c>
      <c r="C107">
        <v>18</v>
      </c>
      <c r="D107" s="15">
        <v>953000</v>
      </c>
    </row>
    <row r="108" spans="1:4" x14ac:dyDescent="0.2">
      <c r="A108" t="s">
        <v>278</v>
      </c>
      <c r="B108" s="14" t="s">
        <v>374</v>
      </c>
      <c r="C108">
        <v>21</v>
      </c>
      <c r="D108" s="15">
        <v>451000</v>
      </c>
    </row>
    <row r="109" spans="1:4" x14ac:dyDescent="0.2">
      <c r="A109" t="s">
        <v>279</v>
      </c>
      <c r="B109" s="14" t="s">
        <v>365</v>
      </c>
      <c r="C109">
        <v>22</v>
      </c>
      <c r="D109" s="15">
        <v>1548000</v>
      </c>
    </row>
    <row r="110" spans="1:4" x14ac:dyDescent="0.2">
      <c r="A110" t="s">
        <v>280</v>
      </c>
      <c r="B110" s="14" t="s">
        <v>364</v>
      </c>
      <c r="C110">
        <v>18</v>
      </c>
      <c r="D110" s="15">
        <v>942000</v>
      </c>
    </row>
    <row r="111" spans="1:4" x14ac:dyDescent="0.2">
      <c r="A111" t="s">
        <v>281</v>
      </c>
      <c r="B111" s="14" t="s">
        <v>364</v>
      </c>
      <c r="C111">
        <v>20</v>
      </c>
      <c r="D111" s="15">
        <v>1058000</v>
      </c>
    </row>
    <row r="112" spans="1:4" x14ac:dyDescent="0.2">
      <c r="A112" t="s">
        <v>175</v>
      </c>
      <c r="B112" s="14" t="s">
        <v>380</v>
      </c>
      <c r="C112">
        <v>18</v>
      </c>
      <c r="D112" s="15">
        <v>1875000</v>
      </c>
    </row>
    <row r="113" spans="1:4" x14ac:dyDescent="0.2">
      <c r="A113" t="s">
        <v>282</v>
      </c>
      <c r="B113" s="14" t="s">
        <v>373</v>
      </c>
      <c r="C113">
        <v>21</v>
      </c>
      <c r="D113" s="15">
        <v>1157000</v>
      </c>
    </row>
    <row r="114" spans="1:4" x14ac:dyDescent="0.2">
      <c r="A114" t="s">
        <v>283</v>
      </c>
      <c r="B114" s="14" t="s">
        <v>382</v>
      </c>
      <c r="C114">
        <v>21</v>
      </c>
      <c r="D114" s="15">
        <v>358000</v>
      </c>
    </row>
    <row r="115" spans="1:4" x14ac:dyDescent="0.2">
      <c r="A115" t="s">
        <v>284</v>
      </c>
      <c r="B115" s="14" t="s">
        <v>380</v>
      </c>
      <c r="C115">
        <v>21</v>
      </c>
      <c r="D115" s="15">
        <v>1230000</v>
      </c>
    </row>
    <row r="116" spans="1:4" x14ac:dyDescent="0.2">
      <c r="A116" t="s">
        <v>285</v>
      </c>
      <c r="B116" s="14" t="s">
        <v>383</v>
      </c>
      <c r="C116">
        <v>22</v>
      </c>
      <c r="D116" s="15">
        <v>1672000</v>
      </c>
    </row>
    <row r="117" spans="1:4" x14ac:dyDescent="0.2">
      <c r="A117" t="s">
        <v>286</v>
      </c>
      <c r="B117" s="14" t="s">
        <v>370</v>
      </c>
      <c r="C117">
        <v>19</v>
      </c>
      <c r="D117" s="15">
        <v>875000</v>
      </c>
    </row>
    <row r="118" spans="1:4" x14ac:dyDescent="0.2">
      <c r="A118" t="s">
        <v>287</v>
      </c>
      <c r="B118" s="14" t="s">
        <v>373</v>
      </c>
      <c r="C118">
        <v>18</v>
      </c>
      <c r="D118" s="15">
        <v>416000</v>
      </c>
    </row>
    <row r="119" spans="1:4" x14ac:dyDescent="0.2">
      <c r="A119" t="s">
        <v>288</v>
      </c>
      <c r="B119" s="14" t="s">
        <v>379</v>
      </c>
      <c r="C119">
        <v>18</v>
      </c>
      <c r="D119" s="15">
        <v>1297000</v>
      </c>
    </row>
    <row r="120" spans="1:4" x14ac:dyDescent="0.2">
      <c r="A120" t="s">
        <v>289</v>
      </c>
      <c r="B120" s="14" t="s">
        <v>377</v>
      </c>
      <c r="C120">
        <v>22</v>
      </c>
      <c r="D120" s="15">
        <v>914000</v>
      </c>
    </row>
    <row r="121" spans="1:4" x14ac:dyDescent="0.2">
      <c r="A121" t="s">
        <v>290</v>
      </c>
      <c r="B121" s="14" t="s">
        <v>380</v>
      </c>
      <c r="C121">
        <v>22</v>
      </c>
      <c r="D121" s="15">
        <v>533000</v>
      </c>
    </row>
    <row r="122" spans="1:4" x14ac:dyDescent="0.2">
      <c r="A122" t="s">
        <v>291</v>
      </c>
      <c r="B122" s="14" t="s">
        <v>364</v>
      </c>
      <c r="C122">
        <v>21</v>
      </c>
      <c r="D122" s="15">
        <v>536000</v>
      </c>
    </row>
    <row r="123" spans="1:4" x14ac:dyDescent="0.2">
      <c r="A123" t="s">
        <v>292</v>
      </c>
      <c r="B123" s="14" t="s">
        <v>369</v>
      </c>
      <c r="C123">
        <v>18</v>
      </c>
      <c r="D123" s="15">
        <v>188000</v>
      </c>
    </row>
    <row r="124" spans="1:4" x14ac:dyDescent="0.2">
      <c r="A124" t="s">
        <v>293</v>
      </c>
      <c r="B124" s="14" t="s">
        <v>378</v>
      </c>
      <c r="C124">
        <v>18</v>
      </c>
      <c r="D124" s="15">
        <v>2062000</v>
      </c>
    </row>
    <row r="125" spans="1:4" x14ac:dyDescent="0.2">
      <c r="A125" t="s">
        <v>294</v>
      </c>
      <c r="B125" s="14" t="s">
        <v>365</v>
      </c>
      <c r="C125">
        <v>18</v>
      </c>
      <c r="D125" s="15">
        <v>1691000</v>
      </c>
    </row>
    <row r="126" spans="1:4" x14ac:dyDescent="0.2">
      <c r="A126" t="s">
        <v>295</v>
      </c>
      <c r="B126" s="14" t="s">
        <v>380</v>
      </c>
      <c r="C126">
        <v>20</v>
      </c>
      <c r="D126" s="15">
        <v>487000</v>
      </c>
    </row>
    <row r="127" spans="1:4" x14ac:dyDescent="0.2">
      <c r="A127" t="s">
        <v>296</v>
      </c>
      <c r="B127" s="14" t="s">
        <v>365</v>
      </c>
      <c r="C127">
        <v>20</v>
      </c>
      <c r="D127" s="15">
        <v>784000</v>
      </c>
    </row>
    <row r="128" spans="1:4" x14ac:dyDescent="0.2">
      <c r="A128" t="s">
        <v>297</v>
      </c>
      <c r="B128" s="14" t="s">
        <v>364</v>
      </c>
      <c r="C128">
        <v>22</v>
      </c>
      <c r="D128" s="15">
        <v>2025000</v>
      </c>
    </row>
    <row r="129" spans="1:4" x14ac:dyDescent="0.2">
      <c r="A129" t="s">
        <v>298</v>
      </c>
      <c r="B129" s="14" t="s">
        <v>376</v>
      </c>
      <c r="C129">
        <v>20</v>
      </c>
      <c r="D129" s="15">
        <v>1126000</v>
      </c>
    </row>
    <row r="130" spans="1:4" x14ac:dyDescent="0.2">
      <c r="A130" t="s">
        <v>299</v>
      </c>
      <c r="B130" s="14" t="s">
        <v>383</v>
      </c>
      <c r="C130">
        <v>22</v>
      </c>
      <c r="D130" s="15">
        <v>345000</v>
      </c>
    </row>
    <row r="131" spans="1:4" x14ac:dyDescent="0.2">
      <c r="A131" t="s">
        <v>300</v>
      </c>
      <c r="B131" s="14" t="s">
        <v>367</v>
      </c>
      <c r="C131">
        <v>19</v>
      </c>
      <c r="D131" s="15">
        <v>1295000</v>
      </c>
    </row>
    <row r="132" spans="1:4" x14ac:dyDescent="0.2">
      <c r="A132" t="s">
        <v>301</v>
      </c>
      <c r="B132" s="14" t="s">
        <v>373</v>
      </c>
      <c r="C132">
        <v>21</v>
      </c>
      <c r="D132" s="15">
        <v>1927000</v>
      </c>
    </row>
    <row r="133" spans="1:4" x14ac:dyDescent="0.2">
      <c r="A133" t="s">
        <v>302</v>
      </c>
      <c r="B133" s="14" t="s">
        <v>382</v>
      </c>
      <c r="C133">
        <v>22</v>
      </c>
      <c r="D133" s="15">
        <v>1292000</v>
      </c>
    </row>
    <row r="134" spans="1:4" x14ac:dyDescent="0.2">
      <c r="A134" t="s">
        <v>303</v>
      </c>
      <c r="B134" s="14" t="s">
        <v>380</v>
      </c>
      <c r="C134">
        <v>21</v>
      </c>
      <c r="D134" s="15">
        <v>1006000</v>
      </c>
    </row>
    <row r="135" spans="1:4" x14ac:dyDescent="0.2">
      <c r="A135" t="s">
        <v>304</v>
      </c>
      <c r="B135" s="14" t="s">
        <v>370</v>
      </c>
      <c r="C135">
        <v>22</v>
      </c>
      <c r="D135" s="15">
        <v>1053000</v>
      </c>
    </row>
    <row r="136" spans="1:4" x14ac:dyDescent="0.2">
      <c r="A136" t="s">
        <v>305</v>
      </c>
      <c r="B136" s="14" t="s">
        <v>369</v>
      </c>
      <c r="C136">
        <v>18</v>
      </c>
      <c r="D136" s="15">
        <v>1278000</v>
      </c>
    </row>
    <row r="137" spans="1:4" x14ac:dyDescent="0.2">
      <c r="A137" t="s">
        <v>306</v>
      </c>
      <c r="B137" s="14" t="s">
        <v>379</v>
      </c>
      <c r="C137">
        <v>19</v>
      </c>
      <c r="D137" s="15">
        <v>1165000</v>
      </c>
    </row>
    <row r="138" spans="1:4" x14ac:dyDescent="0.2">
      <c r="A138" t="s">
        <v>307</v>
      </c>
      <c r="B138" s="14" t="s">
        <v>382</v>
      </c>
      <c r="C138">
        <v>22</v>
      </c>
      <c r="D138" s="15">
        <v>1880000</v>
      </c>
    </row>
    <row r="139" spans="1:4" x14ac:dyDescent="0.2">
      <c r="A139" t="s">
        <v>308</v>
      </c>
      <c r="B139" s="14" t="s">
        <v>369</v>
      </c>
      <c r="C139">
        <v>21</v>
      </c>
      <c r="D139" s="15">
        <v>1612000</v>
      </c>
    </row>
    <row r="140" spans="1:4" x14ac:dyDescent="0.2">
      <c r="A140" t="s">
        <v>309</v>
      </c>
      <c r="B140" s="14" t="s">
        <v>376</v>
      </c>
      <c r="C140">
        <v>22</v>
      </c>
      <c r="D140" s="15">
        <v>440000</v>
      </c>
    </row>
    <row r="141" spans="1:4" x14ac:dyDescent="0.2">
      <c r="A141" t="s">
        <v>310</v>
      </c>
      <c r="B141" s="14" t="s">
        <v>373</v>
      </c>
      <c r="C141">
        <v>18</v>
      </c>
      <c r="D141" s="15">
        <v>2134000</v>
      </c>
    </row>
    <row r="142" spans="1:4" x14ac:dyDescent="0.2">
      <c r="A142" t="s">
        <v>311</v>
      </c>
      <c r="B142" s="14" t="s">
        <v>379</v>
      </c>
      <c r="C142">
        <v>22</v>
      </c>
      <c r="D142" s="15">
        <v>685000</v>
      </c>
    </row>
    <row r="143" spans="1:4" x14ac:dyDescent="0.2">
      <c r="A143" t="s">
        <v>312</v>
      </c>
      <c r="B143" s="14" t="s">
        <v>366</v>
      </c>
      <c r="C143">
        <v>19</v>
      </c>
      <c r="D143" s="15">
        <v>1701000</v>
      </c>
    </row>
    <row r="144" spans="1:4" x14ac:dyDescent="0.2">
      <c r="A144" t="s">
        <v>313</v>
      </c>
      <c r="B144" s="14" t="s">
        <v>371</v>
      </c>
      <c r="C144">
        <v>21</v>
      </c>
      <c r="D144" s="15">
        <v>524000</v>
      </c>
    </row>
    <row r="145" spans="1:4" x14ac:dyDescent="0.2">
      <c r="A145" t="s">
        <v>314</v>
      </c>
      <c r="B145" s="14" t="s">
        <v>381</v>
      </c>
      <c r="C145">
        <v>19</v>
      </c>
      <c r="D145" s="15">
        <v>229000</v>
      </c>
    </row>
    <row r="146" spans="1:4" x14ac:dyDescent="0.2">
      <c r="A146" t="s">
        <v>315</v>
      </c>
      <c r="B146" s="14" t="s">
        <v>370</v>
      </c>
      <c r="C146">
        <v>21</v>
      </c>
      <c r="D146" s="15">
        <v>1465000</v>
      </c>
    </row>
    <row r="147" spans="1:4" x14ac:dyDescent="0.2">
      <c r="A147" t="s">
        <v>316</v>
      </c>
      <c r="B147" s="14" t="s">
        <v>375</v>
      </c>
      <c r="C147">
        <v>21</v>
      </c>
      <c r="D147" s="15">
        <v>1591000</v>
      </c>
    </row>
    <row r="148" spans="1:4" x14ac:dyDescent="0.2">
      <c r="A148" t="s">
        <v>317</v>
      </c>
      <c r="B148" s="14" t="s">
        <v>370</v>
      </c>
      <c r="C148">
        <v>18</v>
      </c>
      <c r="D148" s="15">
        <v>888000</v>
      </c>
    </row>
    <row r="149" spans="1:4" x14ac:dyDescent="0.2">
      <c r="A149" t="s">
        <v>318</v>
      </c>
      <c r="B149" s="14" t="s">
        <v>368</v>
      </c>
      <c r="C149">
        <v>19</v>
      </c>
      <c r="D149" s="15">
        <v>1683000</v>
      </c>
    </row>
    <row r="150" spans="1:4" x14ac:dyDescent="0.2">
      <c r="A150" t="s">
        <v>319</v>
      </c>
      <c r="B150" s="14" t="s">
        <v>371</v>
      </c>
      <c r="C150">
        <v>19</v>
      </c>
      <c r="D150" s="15">
        <v>1834000</v>
      </c>
    </row>
    <row r="151" spans="1:4" x14ac:dyDescent="0.2">
      <c r="A151" t="s">
        <v>320</v>
      </c>
      <c r="B151" s="14" t="s">
        <v>379</v>
      </c>
      <c r="C151">
        <v>20</v>
      </c>
      <c r="D151" s="15">
        <v>1870000</v>
      </c>
    </row>
    <row r="152" spans="1:4" x14ac:dyDescent="0.2">
      <c r="A152" t="s">
        <v>321</v>
      </c>
      <c r="B152" s="14" t="s">
        <v>366</v>
      </c>
      <c r="C152">
        <v>21</v>
      </c>
      <c r="D152" s="15">
        <v>1535000</v>
      </c>
    </row>
    <row r="153" spans="1:4" x14ac:dyDescent="0.2">
      <c r="A153" t="s">
        <v>322</v>
      </c>
      <c r="B153" s="14" t="s">
        <v>375</v>
      </c>
      <c r="C153">
        <v>22</v>
      </c>
      <c r="D153" s="15">
        <v>618000</v>
      </c>
    </row>
    <row r="154" spans="1:4" x14ac:dyDescent="0.2">
      <c r="A154" t="s">
        <v>323</v>
      </c>
      <c r="B154" s="14" t="s">
        <v>374</v>
      </c>
      <c r="C154">
        <v>21</v>
      </c>
      <c r="D154" s="15">
        <v>1310000</v>
      </c>
    </row>
    <row r="155" spans="1:4" x14ac:dyDescent="0.2">
      <c r="A155" t="s">
        <v>324</v>
      </c>
      <c r="B155" s="14" t="s">
        <v>364</v>
      </c>
      <c r="C155">
        <v>21</v>
      </c>
      <c r="D155" s="15">
        <v>1570000</v>
      </c>
    </row>
    <row r="156" spans="1:4" x14ac:dyDescent="0.2">
      <c r="A156" t="s">
        <v>325</v>
      </c>
      <c r="B156" s="14" t="s">
        <v>367</v>
      </c>
      <c r="C156">
        <v>22</v>
      </c>
      <c r="D156" s="15">
        <v>1563000</v>
      </c>
    </row>
    <row r="157" spans="1:4" x14ac:dyDescent="0.2">
      <c r="A157" t="s">
        <v>326</v>
      </c>
      <c r="B157" s="14" t="s">
        <v>369</v>
      </c>
      <c r="C157">
        <v>22</v>
      </c>
      <c r="D157" s="15">
        <v>658000</v>
      </c>
    </row>
    <row r="158" spans="1:4" x14ac:dyDescent="0.2">
      <c r="A158" t="s">
        <v>327</v>
      </c>
      <c r="B158" s="14" t="s">
        <v>367</v>
      </c>
      <c r="C158">
        <v>21</v>
      </c>
      <c r="D158" s="15">
        <v>912000</v>
      </c>
    </row>
    <row r="159" spans="1:4" x14ac:dyDescent="0.2">
      <c r="A159" t="s">
        <v>328</v>
      </c>
      <c r="B159" s="14" t="s">
        <v>370</v>
      </c>
      <c r="C159">
        <v>20</v>
      </c>
      <c r="D159" s="15">
        <v>1199000</v>
      </c>
    </row>
    <row r="160" spans="1:4" x14ac:dyDescent="0.2">
      <c r="A160" t="s">
        <v>329</v>
      </c>
      <c r="B160" s="14" t="s">
        <v>382</v>
      </c>
      <c r="C160">
        <v>18</v>
      </c>
      <c r="D160" s="15">
        <v>1854000</v>
      </c>
    </row>
    <row r="161" spans="1:4" x14ac:dyDescent="0.2">
      <c r="A161" t="s">
        <v>330</v>
      </c>
      <c r="B161" s="14" t="s">
        <v>374</v>
      </c>
      <c r="C161">
        <v>21</v>
      </c>
      <c r="D161" s="15">
        <v>563000</v>
      </c>
    </row>
    <row r="162" spans="1:4" x14ac:dyDescent="0.2">
      <c r="A162" t="s">
        <v>331</v>
      </c>
      <c r="B162" s="14" t="s">
        <v>380</v>
      </c>
      <c r="C162">
        <v>22</v>
      </c>
      <c r="D162" s="15">
        <v>1617000</v>
      </c>
    </row>
    <row r="163" spans="1:4" x14ac:dyDescent="0.2">
      <c r="A163" t="s">
        <v>332</v>
      </c>
      <c r="B163" s="14" t="s">
        <v>375</v>
      </c>
      <c r="C163">
        <v>22</v>
      </c>
      <c r="D163" s="15">
        <v>533000</v>
      </c>
    </row>
    <row r="164" spans="1:4" x14ac:dyDescent="0.2">
      <c r="A164" t="s">
        <v>333</v>
      </c>
      <c r="B164" s="14" t="s">
        <v>377</v>
      </c>
      <c r="C164">
        <v>21</v>
      </c>
      <c r="D164" s="15">
        <v>1629000</v>
      </c>
    </row>
    <row r="165" spans="1:4" x14ac:dyDescent="0.2">
      <c r="A165" t="s">
        <v>334</v>
      </c>
      <c r="B165" s="14" t="s">
        <v>368</v>
      </c>
      <c r="C165">
        <v>21</v>
      </c>
      <c r="D165" s="15">
        <v>548000</v>
      </c>
    </row>
    <row r="166" spans="1:4" x14ac:dyDescent="0.2">
      <c r="A166" t="s">
        <v>335</v>
      </c>
      <c r="B166" s="14" t="s">
        <v>375</v>
      </c>
      <c r="C166">
        <v>19</v>
      </c>
      <c r="D166" s="15">
        <v>1525000</v>
      </c>
    </row>
    <row r="167" spans="1:4" x14ac:dyDescent="0.2">
      <c r="A167" t="s">
        <v>336</v>
      </c>
      <c r="B167" s="14" t="s">
        <v>367</v>
      </c>
      <c r="C167">
        <v>18</v>
      </c>
      <c r="D167" s="15">
        <v>530000</v>
      </c>
    </row>
    <row r="168" spans="1:4" x14ac:dyDescent="0.2">
      <c r="A168" t="s">
        <v>337</v>
      </c>
      <c r="B168" s="14" t="s">
        <v>374</v>
      </c>
      <c r="C168">
        <v>19</v>
      </c>
      <c r="D168" s="15">
        <v>2111000</v>
      </c>
    </row>
    <row r="169" spans="1:4" x14ac:dyDescent="0.2">
      <c r="A169" t="s">
        <v>338</v>
      </c>
      <c r="B169" s="14" t="s">
        <v>373</v>
      </c>
      <c r="C169">
        <v>21</v>
      </c>
      <c r="D169" s="15">
        <v>506000</v>
      </c>
    </row>
    <row r="170" spans="1:4" x14ac:dyDescent="0.2">
      <c r="A170" t="s">
        <v>339</v>
      </c>
      <c r="B170" s="14" t="s">
        <v>376</v>
      </c>
      <c r="C170">
        <v>21</v>
      </c>
      <c r="D170" s="15">
        <v>1427000</v>
      </c>
    </row>
    <row r="171" spans="1:4" x14ac:dyDescent="0.2">
      <c r="A171" t="s">
        <v>340</v>
      </c>
      <c r="B171" s="14" t="s">
        <v>383</v>
      </c>
      <c r="C171">
        <v>18</v>
      </c>
      <c r="D171" s="15">
        <v>1958000</v>
      </c>
    </row>
    <row r="172" spans="1:4" x14ac:dyDescent="0.2">
      <c r="A172" t="s">
        <v>341</v>
      </c>
      <c r="B172" s="14" t="s">
        <v>376</v>
      </c>
      <c r="C172">
        <v>21</v>
      </c>
      <c r="D172" s="15">
        <v>934000</v>
      </c>
    </row>
    <row r="173" spans="1:4" x14ac:dyDescent="0.2">
      <c r="A173" t="s">
        <v>342</v>
      </c>
      <c r="B173" s="14" t="s">
        <v>379</v>
      </c>
      <c r="C173">
        <v>22</v>
      </c>
      <c r="D173" s="15">
        <v>1743000</v>
      </c>
    </row>
    <row r="174" spans="1:4" x14ac:dyDescent="0.2">
      <c r="A174" t="s">
        <v>343</v>
      </c>
      <c r="B174" s="14" t="s">
        <v>380</v>
      </c>
      <c r="C174">
        <v>22</v>
      </c>
      <c r="D174" s="15">
        <v>1619000</v>
      </c>
    </row>
    <row r="175" spans="1:4" x14ac:dyDescent="0.2">
      <c r="A175" t="s">
        <v>344</v>
      </c>
      <c r="B175" s="14" t="s">
        <v>375</v>
      </c>
      <c r="C175">
        <v>18</v>
      </c>
      <c r="D175" s="15">
        <v>604000</v>
      </c>
    </row>
    <row r="176" spans="1:4" x14ac:dyDescent="0.2">
      <c r="A176" t="s">
        <v>345</v>
      </c>
      <c r="B176" s="14" t="s">
        <v>377</v>
      </c>
      <c r="C176">
        <v>22</v>
      </c>
      <c r="D176" s="15">
        <v>1398000</v>
      </c>
    </row>
    <row r="177" spans="1:4" x14ac:dyDescent="0.2">
      <c r="A177" t="s">
        <v>346</v>
      </c>
      <c r="B177" s="14" t="s">
        <v>375</v>
      </c>
      <c r="C177">
        <v>22</v>
      </c>
      <c r="D177" s="15">
        <v>1885000</v>
      </c>
    </row>
    <row r="178" spans="1:4" x14ac:dyDescent="0.2">
      <c r="A178" t="s">
        <v>347</v>
      </c>
      <c r="B178" s="14" t="s">
        <v>380</v>
      </c>
      <c r="C178">
        <v>22</v>
      </c>
      <c r="D178" s="15">
        <v>542000</v>
      </c>
    </row>
    <row r="179" spans="1:4" x14ac:dyDescent="0.2">
      <c r="A179" t="s">
        <v>348</v>
      </c>
      <c r="B179" s="14" t="s">
        <v>375</v>
      </c>
      <c r="C179">
        <v>19</v>
      </c>
      <c r="D179" s="15">
        <v>1675000</v>
      </c>
    </row>
    <row r="180" spans="1:4" x14ac:dyDescent="0.2">
      <c r="A180" t="s">
        <v>349</v>
      </c>
      <c r="B180" s="14" t="s">
        <v>369</v>
      </c>
      <c r="C180">
        <v>21</v>
      </c>
      <c r="D180" s="15">
        <v>2188000</v>
      </c>
    </row>
    <row r="181" spans="1:4" x14ac:dyDescent="0.2">
      <c r="A181" t="s">
        <v>350</v>
      </c>
      <c r="B181" s="14" t="s">
        <v>381</v>
      </c>
      <c r="C181">
        <v>20</v>
      </c>
      <c r="D181" s="15">
        <v>1547000</v>
      </c>
    </row>
    <row r="182" spans="1:4" x14ac:dyDescent="0.2">
      <c r="A182" t="s">
        <v>351</v>
      </c>
      <c r="B182" s="14" t="s">
        <v>377</v>
      </c>
      <c r="C182">
        <v>22</v>
      </c>
      <c r="D182" s="15">
        <v>250000</v>
      </c>
    </row>
    <row r="183" spans="1:4" x14ac:dyDescent="0.2">
      <c r="A183" t="s">
        <v>352</v>
      </c>
      <c r="B183" s="14" t="s">
        <v>370</v>
      </c>
      <c r="C183">
        <v>19</v>
      </c>
      <c r="D183" s="15">
        <v>2045000</v>
      </c>
    </row>
    <row r="184" spans="1:4" x14ac:dyDescent="0.2">
      <c r="A184" t="s">
        <v>353</v>
      </c>
      <c r="B184" s="14" t="s">
        <v>373</v>
      </c>
      <c r="C184">
        <v>18</v>
      </c>
      <c r="D184" s="15">
        <v>906000</v>
      </c>
    </row>
    <row r="185" spans="1:4" x14ac:dyDescent="0.2">
      <c r="A185" t="s">
        <v>354</v>
      </c>
      <c r="B185" s="14" t="s">
        <v>374</v>
      </c>
      <c r="C185">
        <v>22</v>
      </c>
      <c r="D185" s="15">
        <v>1595000</v>
      </c>
    </row>
    <row r="186" spans="1:4" x14ac:dyDescent="0.2">
      <c r="A186" t="s">
        <v>355</v>
      </c>
      <c r="B186" s="14" t="s">
        <v>375</v>
      </c>
      <c r="C186">
        <v>21</v>
      </c>
      <c r="D186" s="15">
        <v>1937000</v>
      </c>
    </row>
    <row r="187" spans="1:4" x14ac:dyDescent="0.2">
      <c r="A187" t="s">
        <v>356</v>
      </c>
      <c r="B187" s="14" t="s">
        <v>365</v>
      </c>
      <c r="C187">
        <v>22</v>
      </c>
      <c r="D187" s="15">
        <v>2148000</v>
      </c>
    </row>
    <row r="188" spans="1:4" x14ac:dyDescent="0.2">
      <c r="A188" t="s">
        <v>357</v>
      </c>
      <c r="B188" s="14" t="s">
        <v>373</v>
      </c>
      <c r="C188">
        <v>21</v>
      </c>
      <c r="D188" s="15">
        <v>2111000</v>
      </c>
    </row>
    <row r="189" spans="1:4" x14ac:dyDescent="0.2">
      <c r="A189" t="s">
        <v>358</v>
      </c>
      <c r="B189" s="14" t="s">
        <v>378</v>
      </c>
      <c r="C189">
        <v>21</v>
      </c>
      <c r="D189" s="15">
        <v>1848000</v>
      </c>
    </row>
    <row r="190" spans="1:4" x14ac:dyDescent="0.2">
      <c r="A190" t="s">
        <v>359</v>
      </c>
      <c r="B190" s="14" t="s">
        <v>370</v>
      </c>
      <c r="C190">
        <v>18</v>
      </c>
      <c r="D190" s="15">
        <v>2007000</v>
      </c>
    </row>
    <row r="191" spans="1:4" x14ac:dyDescent="0.2">
      <c r="A191" t="s">
        <v>360</v>
      </c>
      <c r="B191" s="14" t="s">
        <v>379</v>
      </c>
      <c r="C191">
        <v>19</v>
      </c>
      <c r="D191" s="15">
        <v>2101000</v>
      </c>
    </row>
    <row r="192" spans="1:4" x14ac:dyDescent="0.2">
      <c r="A192" t="s">
        <v>361</v>
      </c>
      <c r="B192" s="14" t="s">
        <v>383</v>
      </c>
      <c r="C192">
        <v>19</v>
      </c>
      <c r="D192" s="15">
        <v>1363000</v>
      </c>
    </row>
    <row r="193" spans="1:4" x14ac:dyDescent="0.2">
      <c r="A193" t="s">
        <v>362</v>
      </c>
      <c r="B193" s="14" t="s">
        <v>373</v>
      </c>
      <c r="C193">
        <v>18</v>
      </c>
      <c r="D193" s="15">
        <v>1327000</v>
      </c>
    </row>
    <row r="194" spans="1:4" x14ac:dyDescent="0.2">
      <c r="A194" t="s">
        <v>363</v>
      </c>
      <c r="B194" s="14" t="s">
        <v>364</v>
      </c>
      <c r="C194">
        <v>19</v>
      </c>
      <c r="D194" s="15">
        <v>450000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B88F3-643C-4619-BD6C-3A118689D069}">
  <dimension ref="A1:K73"/>
  <sheetViews>
    <sheetView workbookViewId="0">
      <selection activeCell="I25" sqref="I25"/>
    </sheetView>
  </sheetViews>
  <sheetFormatPr defaultRowHeight="12" x14ac:dyDescent="0.2"/>
  <cols>
    <col min="1" max="4" width="12.83203125" customWidth="1"/>
    <col min="5" max="5" width="13.1640625" customWidth="1"/>
  </cols>
  <sheetData>
    <row r="1" spans="1:11" x14ac:dyDescent="0.2">
      <c r="A1" s="6" t="s">
        <v>398</v>
      </c>
      <c r="B1" s="6" t="s">
        <v>399</v>
      </c>
      <c r="C1" s="6" t="s">
        <v>400</v>
      </c>
      <c r="D1" s="6" t="s">
        <v>401</v>
      </c>
    </row>
    <row r="2" spans="1:11" x14ac:dyDescent="0.2">
      <c r="A2" s="1" t="str">
        <f ca="1">B2-180&amp;"-"&amp;1</f>
        <v>43929-1</v>
      </c>
      <c r="B2" s="3">
        <f ca="1">TODAY()+17</f>
        <v>44109</v>
      </c>
      <c r="C2" s="17">
        <v>612000</v>
      </c>
      <c r="D2" s="14"/>
      <c r="E2" s="18"/>
    </row>
    <row r="3" spans="1:11" x14ac:dyDescent="0.2">
      <c r="A3" s="1" t="str">
        <f ca="1">B3-190&amp;"-"&amp;1</f>
        <v>43957-1</v>
      </c>
      <c r="B3" s="3">
        <f ca="1">TODAY()+55</f>
        <v>44147</v>
      </c>
      <c r="C3" s="17">
        <v>646000</v>
      </c>
      <c r="D3" s="14"/>
      <c r="E3" s="18"/>
      <c r="F3" s="11" t="s">
        <v>402</v>
      </c>
    </row>
    <row r="4" spans="1:11" x14ac:dyDescent="0.2">
      <c r="A4" s="1" t="str">
        <f ca="1">B4-90&amp;"-"&amp;1</f>
        <v>44075-1</v>
      </c>
      <c r="B4" s="3">
        <f ca="1">TODAY()+73</f>
        <v>44165</v>
      </c>
      <c r="C4" s="17">
        <v>306000</v>
      </c>
      <c r="D4" s="14"/>
      <c r="E4" s="18"/>
      <c r="F4" s="11" t="s">
        <v>405</v>
      </c>
    </row>
    <row r="5" spans="1:11" x14ac:dyDescent="0.2">
      <c r="A5" s="1" t="str">
        <f ca="1">B5-90&amp;"-"&amp;2</f>
        <v>43854-2</v>
      </c>
      <c r="B5" s="3">
        <f ca="1">TODAY()-148</f>
        <v>43944</v>
      </c>
      <c r="C5" s="17">
        <v>306000</v>
      </c>
      <c r="D5" s="2">
        <f ca="1">TODAY()-134</f>
        <v>43958</v>
      </c>
      <c r="E5" s="18"/>
      <c r="F5" s="11" t="s">
        <v>403</v>
      </c>
    </row>
    <row r="6" spans="1:11" x14ac:dyDescent="0.2">
      <c r="A6" s="1" t="str">
        <f ca="1">B6-150&amp;"-"&amp;1</f>
        <v>44062-1</v>
      </c>
      <c r="B6" s="3">
        <f ca="1">TODAY()+120</f>
        <v>44212</v>
      </c>
      <c r="C6" s="17">
        <v>510000</v>
      </c>
      <c r="D6" s="14"/>
      <c r="E6" s="18"/>
    </row>
    <row r="7" spans="1:11" x14ac:dyDescent="0.2">
      <c r="A7" s="1" t="str">
        <f ca="1">B7-80&amp;"-"&amp;2</f>
        <v>43968-2</v>
      </c>
      <c r="B7" s="3">
        <f ca="1">TODAY()-44</f>
        <v>44048</v>
      </c>
      <c r="C7" s="17">
        <v>272000</v>
      </c>
      <c r="D7" s="2">
        <f ca="1">TODAY()-28</f>
        <v>44064</v>
      </c>
      <c r="E7" s="18"/>
      <c r="F7" s="12" t="s">
        <v>409</v>
      </c>
    </row>
    <row r="8" spans="1:11" x14ac:dyDescent="0.2">
      <c r="A8" s="1" t="str">
        <f ca="1">B8-60&amp;"-"&amp;1</f>
        <v>44009-1</v>
      </c>
      <c r="B8" s="3">
        <f ca="1">TODAY()-23</f>
        <v>44069</v>
      </c>
      <c r="C8" s="17">
        <v>204000</v>
      </c>
      <c r="D8" s="2"/>
      <c r="E8" s="18"/>
      <c r="F8" s="12" t="s">
        <v>408</v>
      </c>
      <c r="G8" s="14"/>
      <c r="H8" s="14"/>
      <c r="I8" s="14"/>
      <c r="J8" s="14"/>
      <c r="K8" s="14"/>
    </row>
    <row r="9" spans="1:11" x14ac:dyDescent="0.2">
      <c r="A9" s="1" t="str">
        <f ca="1">B9-240&amp;"-"&amp;1</f>
        <v>43707-1</v>
      </c>
      <c r="B9" s="3">
        <f ca="1">TODAY()-145</f>
        <v>43947</v>
      </c>
      <c r="C9" s="17">
        <v>816000</v>
      </c>
      <c r="D9" s="2">
        <f ca="1">TODAY()-126</f>
        <v>43966</v>
      </c>
      <c r="E9" s="18"/>
      <c r="F9" s="12" t="s">
        <v>406</v>
      </c>
    </row>
    <row r="10" spans="1:11" x14ac:dyDescent="0.2">
      <c r="A10" s="1" t="str">
        <f ca="1">B10-90&amp;"-"&amp;1</f>
        <v>43917-1</v>
      </c>
      <c r="B10" s="3">
        <f ca="1">TODAY()-85</f>
        <v>44007</v>
      </c>
      <c r="C10" s="17">
        <v>306000</v>
      </c>
      <c r="D10" s="2">
        <f ca="1">TODAY()-76</f>
        <v>44016</v>
      </c>
      <c r="E10" s="18"/>
      <c r="F10" s="12" t="s">
        <v>407</v>
      </c>
    </row>
    <row r="11" spans="1:11" x14ac:dyDescent="0.2">
      <c r="A11" s="1" t="str">
        <f ca="1">B11-90&amp;"-"&amp;1</f>
        <v>44118-1</v>
      </c>
      <c r="B11" s="3">
        <f ca="1">TODAY()+116</f>
        <v>44208</v>
      </c>
      <c r="C11" s="17">
        <v>306000</v>
      </c>
      <c r="D11" s="14"/>
      <c r="E11" s="18"/>
    </row>
    <row r="12" spans="1:11" x14ac:dyDescent="0.2">
      <c r="A12" s="1" t="str">
        <f ca="1">B12-230&amp;"-"&amp;2</f>
        <v>43713-2</v>
      </c>
      <c r="B12" s="3">
        <f ca="1">TODAY()-149</f>
        <v>43943</v>
      </c>
      <c r="C12" s="17">
        <v>782000</v>
      </c>
      <c r="D12" s="2"/>
      <c r="E12" s="18"/>
      <c r="F12" s="11" t="s">
        <v>1214</v>
      </c>
    </row>
    <row r="13" spans="1:11" x14ac:dyDescent="0.2">
      <c r="A13" s="1" t="str">
        <f ca="1">B13-150&amp;"-"&amp;1</f>
        <v>43974-1</v>
      </c>
      <c r="B13" s="3">
        <f ca="1">TODAY()+32</f>
        <v>44124</v>
      </c>
      <c r="C13" s="17">
        <v>510000</v>
      </c>
      <c r="D13" s="14"/>
      <c r="E13" s="18"/>
      <c r="F13" s="11" t="s">
        <v>404</v>
      </c>
    </row>
    <row r="14" spans="1:11" x14ac:dyDescent="0.2">
      <c r="A14" s="1" t="str">
        <f ca="1">B14-220&amp;"-"&amp;1</f>
        <v>43741-1</v>
      </c>
      <c r="B14" s="3">
        <f ca="1">TODAY()-131</f>
        <v>43961</v>
      </c>
      <c r="C14" s="17">
        <v>748000</v>
      </c>
      <c r="D14" s="2">
        <f ca="1">TODAY()-113</f>
        <v>43979</v>
      </c>
      <c r="E14" s="18"/>
    </row>
    <row r="15" spans="1:11" x14ac:dyDescent="0.2">
      <c r="A15" s="1" t="str">
        <f ca="1">B15-180&amp;"-"&amp;1</f>
        <v>44006-1</v>
      </c>
      <c r="B15" s="3">
        <f ca="1">TODAY()+94</f>
        <v>44186</v>
      </c>
      <c r="C15" s="17">
        <v>612000</v>
      </c>
      <c r="D15" s="14"/>
      <c r="E15" s="18"/>
      <c r="F15" s="12" t="s">
        <v>1213</v>
      </c>
    </row>
    <row r="16" spans="1:11" x14ac:dyDescent="0.2">
      <c r="A16" s="1" t="str">
        <f ca="1">B16-170&amp;"-"&amp;2</f>
        <v>43998-2</v>
      </c>
      <c r="B16" s="3">
        <f ca="1">TODAY()+76</f>
        <v>44168</v>
      </c>
      <c r="C16" s="17">
        <v>578000</v>
      </c>
      <c r="D16" s="14"/>
      <c r="E16" s="18"/>
    </row>
    <row r="17" spans="1:6" x14ac:dyDescent="0.2">
      <c r="A17" s="1" t="str">
        <f ca="1">B17-240&amp;"-"&amp;1</f>
        <v>43776-1</v>
      </c>
      <c r="B17" s="3">
        <f ca="1">TODAY()-76</f>
        <v>44016</v>
      </c>
      <c r="C17" s="17">
        <v>816000</v>
      </c>
      <c r="D17" s="2">
        <f ca="1">TODAY()-71</f>
        <v>44021</v>
      </c>
      <c r="E17" s="18"/>
      <c r="F17" s="12" t="s">
        <v>1215</v>
      </c>
    </row>
    <row r="18" spans="1:6" x14ac:dyDescent="0.2">
      <c r="A18" s="1" t="str">
        <f ca="1">B18-60&amp;"-"&amp;2</f>
        <v>43883-2</v>
      </c>
      <c r="B18" s="3">
        <f ca="1">TODAY()-149</f>
        <v>43943</v>
      </c>
      <c r="C18" s="17">
        <v>204000</v>
      </c>
      <c r="D18" s="2">
        <f ca="1">TODAY()-132</f>
        <v>43960</v>
      </c>
      <c r="E18" s="18"/>
      <c r="F18" s="12" t="s">
        <v>410</v>
      </c>
    </row>
    <row r="19" spans="1:6" x14ac:dyDescent="0.2">
      <c r="A19" s="1" t="str">
        <f ca="1">B19-250&amp;"-"&amp;1</f>
        <v>43992-1</v>
      </c>
      <c r="B19" s="3">
        <f ca="1">TODAY()+150</f>
        <v>44242</v>
      </c>
      <c r="C19" s="17">
        <v>850000</v>
      </c>
      <c r="D19" s="14"/>
      <c r="E19" s="18"/>
      <c r="F19" s="12"/>
    </row>
    <row r="20" spans="1:6" x14ac:dyDescent="0.2">
      <c r="A20" s="1" t="str">
        <f ca="1">B20-100&amp;"-"&amp;1</f>
        <v>43925-1</v>
      </c>
      <c r="B20" s="3">
        <f ca="1">TODAY()-67</f>
        <v>44025</v>
      </c>
      <c r="C20" s="17">
        <v>340000</v>
      </c>
      <c r="D20" s="2"/>
      <c r="E20" s="18"/>
    </row>
    <row r="21" spans="1:6" x14ac:dyDescent="0.2">
      <c r="A21" s="1" t="str">
        <f ca="1">B21-40&amp;"-"&amp;1</f>
        <v>44076-1</v>
      </c>
      <c r="B21" s="3">
        <f ca="1">TODAY()+24</f>
        <v>44116</v>
      </c>
      <c r="C21" s="17">
        <v>136000</v>
      </c>
      <c r="D21" s="14"/>
      <c r="E21" s="18"/>
    </row>
    <row r="22" spans="1:6" x14ac:dyDescent="0.2">
      <c r="A22" s="1" t="str">
        <f ca="1">B22-190&amp;"-"&amp;1</f>
        <v>43795-1</v>
      </c>
      <c r="B22" s="3">
        <f ca="1">TODAY()-107</f>
        <v>43985</v>
      </c>
      <c r="C22" s="17">
        <v>646000</v>
      </c>
      <c r="D22" s="2">
        <f ca="1">TODAY()-94</f>
        <v>43998</v>
      </c>
      <c r="E22" s="18"/>
    </row>
    <row r="23" spans="1:6" x14ac:dyDescent="0.2">
      <c r="A23" s="1" t="str">
        <f ca="1">B23-100&amp;"-"&amp;2</f>
        <v>44068-2</v>
      </c>
      <c r="B23" s="3">
        <f ca="1">TODAY()+76</f>
        <v>44168</v>
      </c>
      <c r="C23" s="17">
        <v>340000</v>
      </c>
      <c r="D23" s="14"/>
      <c r="E23" s="18"/>
    </row>
    <row r="24" spans="1:6" x14ac:dyDescent="0.2">
      <c r="A24" s="1" t="str">
        <f ca="1">B24-180&amp;"-"&amp;1</f>
        <v>43811-1</v>
      </c>
      <c r="B24" s="3">
        <f ca="1">TODAY()-101</f>
        <v>43991</v>
      </c>
      <c r="C24" s="17">
        <v>612000</v>
      </c>
      <c r="D24" s="2">
        <f ca="1">TODAY()-92</f>
        <v>44000</v>
      </c>
      <c r="E24" s="18"/>
    </row>
    <row r="25" spans="1:6" x14ac:dyDescent="0.2">
      <c r="A25" s="1" t="str">
        <f ca="1">B25-180&amp;"-"&amp;1</f>
        <v>43928-1</v>
      </c>
      <c r="B25" s="3">
        <f ca="1">TODAY()+16</f>
        <v>44108</v>
      </c>
      <c r="C25" s="17">
        <v>612000</v>
      </c>
      <c r="D25" s="14"/>
      <c r="E25" s="18"/>
    </row>
    <row r="26" spans="1:6" x14ac:dyDescent="0.2">
      <c r="A26" s="1" t="str">
        <f ca="1">B26-210&amp;"-"&amp;1</f>
        <v>43820-1</v>
      </c>
      <c r="B26" s="3">
        <f ca="1">TODAY()-62</f>
        <v>44030</v>
      </c>
      <c r="C26" s="17">
        <v>714000</v>
      </c>
      <c r="D26" s="2"/>
      <c r="E26" s="18"/>
    </row>
    <row r="27" spans="1:6" x14ac:dyDescent="0.2">
      <c r="A27" s="1" t="str">
        <f ca="1">B27-240&amp;"-"&amp;1</f>
        <v>43741-1</v>
      </c>
      <c r="B27" s="3">
        <f ca="1">TODAY()-111</f>
        <v>43981</v>
      </c>
      <c r="C27" s="17">
        <v>816000</v>
      </c>
      <c r="D27" s="2">
        <f ca="1">TODAY()-102</f>
        <v>43990</v>
      </c>
      <c r="E27" s="18"/>
    </row>
    <row r="28" spans="1:6" x14ac:dyDescent="0.2">
      <c r="A28" s="1" t="str">
        <f ca="1">B28-130&amp;"-"&amp;1</f>
        <v>44093-1</v>
      </c>
      <c r="B28" s="3">
        <f ca="1">TODAY()+131</f>
        <v>44223</v>
      </c>
      <c r="C28" s="17">
        <v>442000</v>
      </c>
      <c r="D28" s="14"/>
      <c r="E28" s="18"/>
    </row>
    <row r="29" spans="1:6" x14ac:dyDescent="0.2">
      <c r="A29" s="1" t="str">
        <f ca="1">B29-100&amp;"-"&amp;1</f>
        <v>44130-1</v>
      </c>
      <c r="B29" s="3">
        <f ca="1">TODAY()+138</f>
        <v>44230</v>
      </c>
      <c r="C29" s="17">
        <v>340000</v>
      </c>
      <c r="D29" s="14"/>
      <c r="E29" s="18"/>
    </row>
    <row r="30" spans="1:6" x14ac:dyDescent="0.2">
      <c r="A30" s="1" t="str">
        <f ca="1">B30-190&amp;"-"&amp;1</f>
        <v>43855-1</v>
      </c>
      <c r="B30" s="3">
        <f ca="1">TODAY()-47</f>
        <v>44045</v>
      </c>
      <c r="C30" s="17">
        <v>646000</v>
      </c>
      <c r="D30" s="2">
        <f ca="1">TODAY()-38</f>
        <v>44054</v>
      </c>
      <c r="E30" s="18"/>
    </row>
    <row r="31" spans="1:6" x14ac:dyDescent="0.2">
      <c r="A31" s="1" t="str">
        <f ca="1">B31-60&amp;"-"&amp;2</f>
        <v>43988-2</v>
      </c>
      <c r="B31" s="3">
        <f ca="1">TODAY()-44</f>
        <v>44048</v>
      </c>
      <c r="C31" s="17">
        <v>204000</v>
      </c>
      <c r="D31" s="2">
        <f ca="1">TODAY()-42</f>
        <v>44050</v>
      </c>
      <c r="E31" s="18"/>
    </row>
    <row r="32" spans="1:6" x14ac:dyDescent="0.2">
      <c r="A32" s="1" t="str">
        <f ca="1">B32-180&amp;"-"&amp;1</f>
        <v>44044-1</v>
      </c>
      <c r="B32" s="3">
        <f ca="1">TODAY()+132</f>
        <v>44224</v>
      </c>
      <c r="C32" s="17">
        <v>612000</v>
      </c>
      <c r="D32" s="14"/>
      <c r="E32" s="18"/>
    </row>
    <row r="33" spans="1:5" x14ac:dyDescent="0.2">
      <c r="A33" s="1" t="str">
        <f ca="1">B33-140&amp;"-"&amp;1</f>
        <v>44037-1</v>
      </c>
      <c r="B33" s="3">
        <f ca="1">TODAY()+85</f>
        <v>44177</v>
      </c>
      <c r="C33" s="17">
        <v>476000</v>
      </c>
      <c r="D33" s="14"/>
      <c r="E33" s="18"/>
    </row>
    <row r="34" spans="1:5" x14ac:dyDescent="0.2">
      <c r="A34" s="1" t="str">
        <f ca="1">B34-180&amp;"-"&amp;1</f>
        <v>43888-1</v>
      </c>
      <c r="B34" s="3">
        <f ca="1">TODAY()-24</f>
        <v>44068</v>
      </c>
      <c r="C34" s="17">
        <v>612000</v>
      </c>
      <c r="D34" s="2">
        <f ca="1">TODAY()-5</f>
        <v>44087</v>
      </c>
      <c r="E34" s="18"/>
    </row>
    <row r="35" spans="1:5" x14ac:dyDescent="0.2">
      <c r="A35" s="1" t="str">
        <f ca="1">B35-170&amp;"-"&amp;1</f>
        <v>43845-1</v>
      </c>
      <c r="B35" s="3">
        <f ca="1">TODAY()-77</f>
        <v>44015</v>
      </c>
      <c r="C35" s="17">
        <v>578000</v>
      </c>
      <c r="D35" s="2"/>
      <c r="E35" s="18"/>
    </row>
    <row r="36" spans="1:5" x14ac:dyDescent="0.2">
      <c r="A36" s="1" t="str">
        <f ca="1">B36-140&amp;"-"&amp;1</f>
        <v>43805-1</v>
      </c>
      <c r="B36" s="3">
        <f ca="1">TODAY()-147</f>
        <v>43945</v>
      </c>
      <c r="C36" s="17">
        <v>476000</v>
      </c>
      <c r="D36" s="2">
        <f ca="1">TODAY()-133</f>
        <v>43959</v>
      </c>
      <c r="E36" s="18"/>
    </row>
    <row r="37" spans="1:5" x14ac:dyDescent="0.2">
      <c r="A37" s="1" t="str">
        <f ca="1">B37-210&amp;"-"&amp;1</f>
        <v>43852-1</v>
      </c>
      <c r="B37" s="3">
        <f ca="1">TODAY()-30</f>
        <v>44062</v>
      </c>
      <c r="C37" s="17">
        <v>714000</v>
      </c>
      <c r="D37" s="2">
        <f ca="1">TODAY()-22</f>
        <v>44070</v>
      </c>
      <c r="E37" s="18"/>
    </row>
    <row r="38" spans="1:5" x14ac:dyDescent="0.2">
      <c r="A38" s="1" t="str">
        <f ca="1">B38-70&amp;"-"&amp;1</f>
        <v>44082-1</v>
      </c>
      <c r="B38" s="3">
        <f ca="1">TODAY()+60</f>
        <v>44152</v>
      </c>
      <c r="C38" s="17">
        <v>238000</v>
      </c>
      <c r="E38" s="18"/>
    </row>
    <row r="39" spans="1:5" x14ac:dyDescent="0.2">
      <c r="A39" s="1" t="str">
        <f ca="1">B39-180&amp;"-"&amp;1</f>
        <v>43819-1</v>
      </c>
      <c r="B39" s="3">
        <f ca="1">TODAY()-93</f>
        <v>43999</v>
      </c>
      <c r="C39" s="17">
        <v>612000</v>
      </c>
      <c r="D39" s="2">
        <f ca="1">TODAY()-81</f>
        <v>44011</v>
      </c>
      <c r="E39" s="18"/>
    </row>
    <row r="40" spans="1:5" x14ac:dyDescent="0.2">
      <c r="A40" s="1" t="str">
        <f ca="1">B40-180&amp;"-"&amp;1</f>
        <v>43773-1</v>
      </c>
      <c r="B40" s="3">
        <f ca="1">TODAY()-139</f>
        <v>43953</v>
      </c>
      <c r="C40" s="17">
        <v>612000</v>
      </c>
      <c r="D40" s="2"/>
      <c r="E40" s="18"/>
    </row>
    <row r="41" spans="1:5" x14ac:dyDescent="0.2">
      <c r="A41" s="1" t="str">
        <f ca="1">B41-150&amp;"-"&amp;1</f>
        <v>43977-1</v>
      </c>
      <c r="B41" s="3">
        <f ca="1">TODAY()+35</f>
        <v>44127</v>
      </c>
      <c r="C41" s="17">
        <v>510000</v>
      </c>
      <c r="E41" s="18"/>
    </row>
    <row r="42" spans="1:5" x14ac:dyDescent="0.2">
      <c r="A42" s="1" t="str">
        <f ca="1">B42-140&amp;"-"&amp;1</f>
        <v>43936-1</v>
      </c>
      <c r="B42" s="3">
        <f ca="1">TODAY()-16</f>
        <v>44076</v>
      </c>
      <c r="C42" s="17">
        <v>476000</v>
      </c>
      <c r="D42" s="2">
        <f ca="1">TODAY()-2</f>
        <v>44090</v>
      </c>
      <c r="E42" s="18"/>
    </row>
    <row r="43" spans="1:5" x14ac:dyDescent="0.2">
      <c r="A43" s="1" t="str">
        <f ca="1">B43-170&amp;"-"&amp;1</f>
        <v>44070-1</v>
      </c>
      <c r="B43" s="3">
        <f ca="1">TODAY()+148</f>
        <v>44240</v>
      </c>
      <c r="C43" s="17">
        <v>578000</v>
      </c>
      <c r="E43" s="18"/>
    </row>
    <row r="44" spans="1:5" x14ac:dyDescent="0.2">
      <c r="A44" s="1" t="str">
        <f ca="1">B44-150&amp;"-"&amp;1</f>
        <v>44041-1</v>
      </c>
      <c r="B44" s="3">
        <f ca="1">TODAY()+99</f>
        <v>44191</v>
      </c>
      <c r="C44" s="17">
        <v>510000</v>
      </c>
      <c r="E44" s="18"/>
    </row>
    <row r="45" spans="1:5" x14ac:dyDescent="0.2">
      <c r="A45" s="1" t="str">
        <f ca="1">B45-170&amp;"-"&amp;1</f>
        <v>43803-1</v>
      </c>
      <c r="B45" s="3">
        <f ca="1">TODAY()-119</f>
        <v>43973</v>
      </c>
      <c r="C45" s="17">
        <v>578000</v>
      </c>
      <c r="D45" s="2">
        <f ca="1">TODAY()-99</f>
        <v>43993</v>
      </c>
      <c r="E45" s="18"/>
    </row>
    <row r="46" spans="1:5" x14ac:dyDescent="0.2">
      <c r="A46" s="1" t="str">
        <f ca="1">B46-110&amp;"-"&amp;1</f>
        <v>44068-1</v>
      </c>
      <c r="B46" s="3">
        <f ca="1">TODAY()+86</f>
        <v>44178</v>
      </c>
      <c r="C46" s="17">
        <v>374000</v>
      </c>
      <c r="E46" s="18"/>
    </row>
    <row r="47" spans="1:5" x14ac:dyDescent="0.2">
      <c r="A47" s="1" t="str">
        <f ca="1">B47-90&amp;"-"&amp;1</f>
        <v>43984-1</v>
      </c>
      <c r="B47" s="3">
        <f ca="1">TODAY()-18</f>
        <v>44074</v>
      </c>
      <c r="C47" s="17">
        <v>306000</v>
      </c>
      <c r="D47" s="2">
        <f ca="1">TODAY()-11</f>
        <v>44081</v>
      </c>
      <c r="E47" s="18"/>
    </row>
    <row r="48" spans="1:5" x14ac:dyDescent="0.2">
      <c r="A48" s="1" t="str">
        <f ca="1">B48-150&amp;"-"&amp;1</f>
        <v>44019-1</v>
      </c>
      <c r="B48" s="3">
        <f ca="1">TODAY()+77</f>
        <v>44169</v>
      </c>
      <c r="C48" s="17">
        <v>510000</v>
      </c>
      <c r="E48" s="18"/>
    </row>
    <row r="49" spans="1:5" x14ac:dyDescent="0.2">
      <c r="A49" s="1" t="str">
        <f ca="1">B49-90&amp;"-"&amp;1</f>
        <v>43896-1</v>
      </c>
      <c r="B49" s="3">
        <f ca="1">TODAY()-106</f>
        <v>43986</v>
      </c>
      <c r="C49" s="17">
        <v>306000</v>
      </c>
      <c r="D49" s="2"/>
      <c r="E49" s="18"/>
    </row>
    <row r="50" spans="1:5" x14ac:dyDescent="0.2">
      <c r="A50" s="1" t="str">
        <f ca="1">B50-220&amp;"-"&amp;1</f>
        <v>43799-1</v>
      </c>
      <c r="B50" s="3">
        <f ca="1">TODAY()-73</f>
        <v>44019</v>
      </c>
      <c r="C50" s="17">
        <v>748000</v>
      </c>
      <c r="D50" s="2">
        <f ca="1">TODAY()-54</f>
        <v>44038</v>
      </c>
      <c r="E50" s="18"/>
    </row>
    <row r="51" spans="1:5" x14ac:dyDescent="0.2">
      <c r="A51" s="1" t="str">
        <f ca="1">B51-90&amp;"-"&amp;1</f>
        <v>44056-1</v>
      </c>
      <c r="B51" s="3">
        <f ca="1">TODAY()+54</f>
        <v>44146</v>
      </c>
      <c r="C51" s="17">
        <v>306000</v>
      </c>
      <c r="E51" s="18"/>
    </row>
    <row r="52" spans="1:5" x14ac:dyDescent="0.2">
      <c r="A52" s="1" t="str">
        <f ca="1">B52-180&amp;"-"&amp;1</f>
        <v>43974-1</v>
      </c>
      <c r="B52" s="3">
        <f ca="1">TODAY()+62</f>
        <v>44154</v>
      </c>
      <c r="C52" s="17">
        <v>612000</v>
      </c>
      <c r="E52" s="18"/>
    </row>
    <row r="53" spans="1:5" x14ac:dyDescent="0.2">
      <c r="A53" s="1" t="str">
        <f ca="1">B53-230&amp;"-"&amp;1</f>
        <v>43721-1</v>
      </c>
      <c r="B53" s="3">
        <f ca="1">TODAY()-141</f>
        <v>43951</v>
      </c>
      <c r="C53" s="17">
        <v>782000</v>
      </c>
      <c r="D53" s="2">
        <f ca="1">TODAY()-136</f>
        <v>43956</v>
      </c>
      <c r="E53" s="18"/>
    </row>
    <row r="54" spans="1:5" x14ac:dyDescent="0.2">
      <c r="A54" s="1" t="str">
        <f ca="1">B54-60&amp;"-"&amp;1</f>
        <v>43937-1</v>
      </c>
      <c r="B54" s="3">
        <f ca="1">TODAY()-95</f>
        <v>43997</v>
      </c>
      <c r="C54" s="17">
        <v>204000</v>
      </c>
      <c r="D54" s="2">
        <f ca="1">TODAY()-75</f>
        <v>44017</v>
      </c>
      <c r="E54" s="18"/>
    </row>
    <row r="55" spans="1:5" x14ac:dyDescent="0.2">
      <c r="A55" s="1" t="str">
        <f ca="1">B55-70&amp;"-"&amp;1</f>
        <v>44145-1</v>
      </c>
      <c r="B55" s="3">
        <f ca="1">TODAY()+123</f>
        <v>44215</v>
      </c>
      <c r="C55" s="17">
        <v>238000</v>
      </c>
      <c r="E55" s="18"/>
    </row>
    <row r="56" spans="1:5" x14ac:dyDescent="0.2">
      <c r="A56" s="1" t="str">
        <f ca="1">B56-190&amp;"-"&amp;1</f>
        <v>43789-1</v>
      </c>
      <c r="B56" s="3">
        <f ca="1">TODAY()-113</f>
        <v>43979</v>
      </c>
      <c r="C56" s="17">
        <v>646000</v>
      </c>
      <c r="D56" s="2"/>
      <c r="E56" s="18"/>
    </row>
    <row r="57" spans="1:5" x14ac:dyDescent="0.2">
      <c r="A57" s="1" t="str">
        <f ca="1">B57-130&amp;"-"&amp;1</f>
        <v>43987-1</v>
      </c>
      <c r="B57" s="3">
        <f ca="1">TODAY()+25</f>
        <v>44117</v>
      </c>
      <c r="C57" s="17">
        <v>442000</v>
      </c>
      <c r="E57" s="18"/>
    </row>
    <row r="58" spans="1:5" x14ac:dyDescent="0.2">
      <c r="A58" s="1" t="str">
        <f ca="1">B58-150&amp;"-"&amp;1</f>
        <v>43961-1</v>
      </c>
      <c r="B58" s="3">
        <f ca="1">TODAY()+19</f>
        <v>44111</v>
      </c>
      <c r="C58" s="17">
        <v>510000</v>
      </c>
      <c r="E58" s="18"/>
    </row>
    <row r="59" spans="1:5" x14ac:dyDescent="0.2">
      <c r="A59" s="1" t="str">
        <f ca="1">B59-60&amp;"-"&amp;1</f>
        <v>43898-1</v>
      </c>
      <c r="B59" s="3">
        <f ca="1">TODAY()-134</f>
        <v>43958</v>
      </c>
      <c r="C59" s="17">
        <v>204000</v>
      </c>
      <c r="D59" s="2">
        <f ca="1">TODAY()-129</f>
        <v>43963</v>
      </c>
      <c r="E59" s="18"/>
    </row>
    <row r="60" spans="1:5" x14ac:dyDescent="0.2">
      <c r="A60" s="1" t="str">
        <f ca="1">B60-210&amp;"-"&amp;2</f>
        <v>43734-2</v>
      </c>
      <c r="B60" s="3">
        <f ca="1">TODAY()-148</f>
        <v>43944</v>
      </c>
      <c r="C60" s="17">
        <v>714000</v>
      </c>
      <c r="D60" s="2">
        <f ca="1">TODAY()-135</f>
        <v>43957</v>
      </c>
      <c r="E60" s="18"/>
    </row>
    <row r="61" spans="1:5" x14ac:dyDescent="0.2">
      <c r="A61" s="1" t="str">
        <f ca="1">B61-60&amp;"-"&amp;1</f>
        <v>44084-1</v>
      </c>
      <c r="B61" s="3">
        <f ca="1">TODAY()+52</f>
        <v>44144</v>
      </c>
      <c r="C61" s="17">
        <v>204000</v>
      </c>
      <c r="E61" s="18"/>
    </row>
    <row r="62" spans="1:5" x14ac:dyDescent="0.2">
      <c r="A62" s="1" t="str">
        <f ca="1">B62-110&amp;"-"&amp;1</f>
        <v>44003-1</v>
      </c>
      <c r="B62" s="3">
        <f ca="1">TODAY()+21</f>
        <v>44113</v>
      </c>
      <c r="C62" s="17">
        <v>374000</v>
      </c>
      <c r="E62" s="18"/>
    </row>
    <row r="63" spans="1:5" x14ac:dyDescent="0.2">
      <c r="A63" s="1" t="str">
        <f ca="1">B63-70&amp;"-"&amp;1</f>
        <v>44125-1</v>
      </c>
      <c r="B63" s="3">
        <f ca="1">TODAY()+103</f>
        <v>44195</v>
      </c>
      <c r="C63" s="17">
        <v>238000</v>
      </c>
      <c r="E63" s="18"/>
    </row>
    <row r="64" spans="1:5" x14ac:dyDescent="0.2">
      <c r="A64" s="1" t="str">
        <f ca="1">B64-230&amp;"-"&amp;1</f>
        <v>43932-1</v>
      </c>
      <c r="B64" s="3">
        <f ca="1">TODAY()+70</f>
        <v>44162</v>
      </c>
      <c r="C64" s="17">
        <v>782000</v>
      </c>
      <c r="E64" s="18"/>
    </row>
    <row r="65" spans="1:5" x14ac:dyDescent="0.2">
      <c r="A65" s="1" t="str">
        <f ca="1">B65-160&amp;"-"&amp;1</f>
        <v>44029-1</v>
      </c>
      <c r="B65" s="3">
        <f ca="1">TODAY()+97</f>
        <v>44189</v>
      </c>
      <c r="C65" s="17">
        <v>544000</v>
      </c>
      <c r="E65" s="18"/>
    </row>
    <row r="66" spans="1:5" x14ac:dyDescent="0.2">
      <c r="A66" s="1" t="str">
        <f ca="1">B66-230&amp;"-"&amp;1</f>
        <v>43812-1</v>
      </c>
      <c r="B66" s="3">
        <f ca="1">TODAY()-50</f>
        <v>44042</v>
      </c>
      <c r="C66" s="17">
        <v>782000</v>
      </c>
      <c r="D66" s="2">
        <f ca="1">TODAY()-48</f>
        <v>44044</v>
      </c>
      <c r="E66" s="18"/>
    </row>
    <row r="67" spans="1:5" x14ac:dyDescent="0.2">
      <c r="A67" s="1" t="str">
        <f ca="1">B67-60&amp;"-"&amp;1</f>
        <v>44085-1</v>
      </c>
      <c r="B67" s="3">
        <f ca="1">TODAY()+53</f>
        <v>44145</v>
      </c>
      <c r="C67" s="17">
        <v>204000</v>
      </c>
      <c r="E67" s="18"/>
    </row>
    <row r="68" spans="1:5" x14ac:dyDescent="0.2">
      <c r="A68" s="1" t="str">
        <f ca="1">B68-90&amp;"-"&amp;1</f>
        <v>44091-1</v>
      </c>
      <c r="B68" s="3">
        <f ca="1">TODAY()+89</f>
        <v>44181</v>
      </c>
      <c r="C68" s="17">
        <v>306000</v>
      </c>
      <c r="E68" s="18"/>
    </row>
    <row r="69" spans="1:5" x14ac:dyDescent="0.2">
      <c r="A69" s="1" t="str">
        <f ca="1">B69-190&amp;"-"&amp;1</f>
        <v>43951-1</v>
      </c>
      <c r="B69" s="3">
        <f ca="1">TODAY()+49</f>
        <v>44141</v>
      </c>
      <c r="C69" s="17">
        <v>646000</v>
      </c>
      <c r="E69" s="18"/>
    </row>
    <row r="70" spans="1:5" x14ac:dyDescent="0.2">
      <c r="A70" s="1" t="str">
        <f ca="1">B70-220&amp;"-"&amp;1</f>
        <v>43737-1</v>
      </c>
      <c r="B70" s="3">
        <f ca="1">TODAY()-135</f>
        <v>43957</v>
      </c>
      <c r="C70" s="17">
        <v>748000</v>
      </c>
      <c r="D70" s="2">
        <f ca="1">TODAY()-115</f>
        <v>43977</v>
      </c>
      <c r="E70" s="18"/>
    </row>
    <row r="71" spans="1:5" x14ac:dyDescent="0.2">
      <c r="A71" s="1" t="str">
        <f ca="1">B71-220&amp;"-"&amp;1</f>
        <v>43767-1</v>
      </c>
      <c r="B71" s="3">
        <f ca="1">TODAY()-105</f>
        <v>43987</v>
      </c>
      <c r="C71" s="17">
        <v>748000</v>
      </c>
      <c r="D71" s="2">
        <f ca="1">TODAY()-88</f>
        <v>44004</v>
      </c>
      <c r="E71" s="18"/>
    </row>
    <row r="72" spans="1:5" x14ac:dyDescent="0.2">
      <c r="A72" s="1" t="str">
        <f ca="1">B72-50&amp;"-"&amp;1</f>
        <v>43939-1</v>
      </c>
      <c r="B72" s="3">
        <f ca="1">TODAY()-103</f>
        <v>43989</v>
      </c>
      <c r="C72" s="17">
        <v>170000</v>
      </c>
      <c r="D72" s="2">
        <f ca="1">TODAY()-87</f>
        <v>44005</v>
      </c>
      <c r="E72" s="18"/>
    </row>
    <row r="73" spans="1:5" x14ac:dyDescent="0.2">
      <c r="A73" s="1" t="str">
        <f ca="1">B73-100&amp;"-"&amp;1</f>
        <v>44126-1</v>
      </c>
      <c r="B73" s="3">
        <f ca="1">TODAY()+134</f>
        <v>44226</v>
      </c>
      <c r="C73" s="17">
        <v>340000</v>
      </c>
      <c r="E73" s="18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B8F01-90DB-4840-A497-9255532EEC31}">
  <dimension ref="A1:L401"/>
  <sheetViews>
    <sheetView workbookViewId="0">
      <selection activeCell="K22" sqref="K22"/>
    </sheetView>
  </sheetViews>
  <sheetFormatPr defaultRowHeight="12" x14ac:dyDescent="0.2"/>
  <cols>
    <col min="1" max="1" width="15.83203125" style="1" customWidth="1"/>
    <col min="2" max="2" width="20.83203125" customWidth="1"/>
    <col min="3" max="3" width="15.83203125" customWidth="1"/>
    <col min="4" max="5" width="10.83203125" customWidth="1"/>
    <col min="8" max="8" width="15.83203125" customWidth="1"/>
    <col min="9" max="12" width="10.83203125" customWidth="1"/>
  </cols>
  <sheetData>
    <row r="1" spans="1:12" x14ac:dyDescent="0.2">
      <c r="A1" s="6" t="s">
        <v>0</v>
      </c>
      <c r="B1" s="6" t="s">
        <v>411</v>
      </c>
      <c r="C1" s="6" t="s">
        <v>385</v>
      </c>
      <c r="D1" s="6" t="s">
        <v>412</v>
      </c>
      <c r="E1" s="6" t="s">
        <v>413</v>
      </c>
    </row>
    <row r="2" spans="1:12" x14ac:dyDescent="0.2">
      <c r="A2" s="1" t="s">
        <v>819</v>
      </c>
      <c r="B2" t="s">
        <v>414</v>
      </c>
      <c r="C2" t="s">
        <v>372</v>
      </c>
      <c r="D2" t="s">
        <v>415</v>
      </c>
      <c r="E2" s="16">
        <v>-163000</v>
      </c>
    </row>
    <row r="3" spans="1:12" x14ac:dyDescent="0.2">
      <c r="A3" s="1" t="s">
        <v>820</v>
      </c>
      <c r="B3" t="s">
        <v>416</v>
      </c>
      <c r="C3" t="s">
        <v>368</v>
      </c>
      <c r="D3" t="s">
        <v>417</v>
      </c>
      <c r="E3" s="16">
        <v>84000</v>
      </c>
      <c r="H3" s="21" t="s">
        <v>1216</v>
      </c>
      <c r="I3" s="7"/>
      <c r="J3" s="7"/>
      <c r="K3" s="7"/>
      <c r="L3" s="7"/>
    </row>
    <row r="4" spans="1:12" x14ac:dyDescent="0.2">
      <c r="A4" s="1" t="s">
        <v>821</v>
      </c>
      <c r="B4" t="s">
        <v>418</v>
      </c>
      <c r="C4" t="s">
        <v>372</v>
      </c>
      <c r="D4" t="s">
        <v>417</v>
      </c>
      <c r="E4" s="16">
        <v>-308000</v>
      </c>
      <c r="I4" s="4"/>
      <c r="J4" s="4"/>
      <c r="K4" s="4"/>
      <c r="L4" s="4"/>
    </row>
    <row r="5" spans="1:12" x14ac:dyDescent="0.2">
      <c r="A5" s="1" t="s">
        <v>822</v>
      </c>
      <c r="B5" t="s">
        <v>419</v>
      </c>
      <c r="C5" t="s">
        <v>368</v>
      </c>
      <c r="D5" t="s">
        <v>420</v>
      </c>
      <c r="E5" s="16">
        <v>-205000</v>
      </c>
      <c r="H5" s="7"/>
      <c r="I5" s="19" t="s">
        <v>420</v>
      </c>
      <c r="J5" s="19" t="s">
        <v>417</v>
      </c>
      <c r="K5" s="19" t="s">
        <v>422</v>
      </c>
      <c r="L5" s="19" t="s">
        <v>415</v>
      </c>
    </row>
    <row r="6" spans="1:12" x14ac:dyDescent="0.2">
      <c r="A6" s="1" t="s">
        <v>823</v>
      </c>
      <c r="B6" t="s">
        <v>421</v>
      </c>
      <c r="C6" t="s">
        <v>372</v>
      </c>
      <c r="D6" t="s">
        <v>422</v>
      </c>
      <c r="E6" s="16">
        <v>49000</v>
      </c>
      <c r="H6" s="20" t="s">
        <v>364</v>
      </c>
      <c r="I6" s="7"/>
      <c r="J6" s="7"/>
      <c r="K6" s="7"/>
      <c r="L6" s="7"/>
    </row>
    <row r="7" spans="1:12" x14ac:dyDescent="0.2">
      <c r="A7" s="1" t="s">
        <v>824</v>
      </c>
      <c r="B7" t="s">
        <v>423</v>
      </c>
      <c r="C7" t="s">
        <v>364</v>
      </c>
      <c r="D7" t="s">
        <v>420</v>
      </c>
      <c r="E7" s="16">
        <v>-451000</v>
      </c>
      <c r="H7" s="20" t="s">
        <v>365</v>
      </c>
      <c r="I7" s="7"/>
      <c r="J7" s="7"/>
      <c r="K7" s="7"/>
      <c r="L7" s="7"/>
    </row>
    <row r="8" spans="1:12" x14ac:dyDescent="0.2">
      <c r="A8" s="1" t="s">
        <v>825</v>
      </c>
      <c r="B8" t="s">
        <v>424</v>
      </c>
      <c r="C8" t="s">
        <v>372</v>
      </c>
      <c r="D8" t="s">
        <v>417</v>
      </c>
      <c r="E8" s="16">
        <v>69000</v>
      </c>
      <c r="H8" s="20" t="s">
        <v>369</v>
      </c>
      <c r="I8" s="7"/>
      <c r="J8" s="7"/>
      <c r="K8" s="7"/>
      <c r="L8" s="7"/>
    </row>
    <row r="9" spans="1:12" x14ac:dyDescent="0.2">
      <c r="A9" s="1" t="s">
        <v>826</v>
      </c>
      <c r="B9" t="s">
        <v>425</v>
      </c>
      <c r="C9" t="s">
        <v>369</v>
      </c>
      <c r="D9" t="s">
        <v>422</v>
      </c>
      <c r="E9" s="16">
        <v>-352000</v>
      </c>
      <c r="H9" s="20" t="s">
        <v>371</v>
      </c>
      <c r="I9" s="7"/>
      <c r="J9" s="7"/>
      <c r="K9" s="7"/>
      <c r="L9" s="7"/>
    </row>
    <row r="10" spans="1:12" x14ac:dyDescent="0.2">
      <c r="A10" s="1" t="s">
        <v>827</v>
      </c>
      <c r="B10" t="s">
        <v>426</v>
      </c>
      <c r="C10" t="s">
        <v>368</v>
      </c>
      <c r="D10" t="s">
        <v>417</v>
      </c>
      <c r="E10" s="16">
        <v>-389000</v>
      </c>
      <c r="H10" s="20" t="s">
        <v>366</v>
      </c>
      <c r="I10" s="7"/>
      <c r="J10" s="7"/>
      <c r="K10" s="7"/>
      <c r="L10" s="7"/>
    </row>
    <row r="11" spans="1:12" x14ac:dyDescent="0.2">
      <c r="A11" s="1" t="s">
        <v>828</v>
      </c>
      <c r="B11" t="s">
        <v>427</v>
      </c>
      <c r="C11" t="s">
        <v>371</v>
      </c>
      <c r="D11" t="s">
        <v>422</v>
      </c>
      <c r="E11" s="16">
        <v>-233000</v>
      </c>
      <c r="H11" s="20" t="s">
        <v>370</v>
      </c>
      <c r="I11" s="7"/>
      <c r="J11" s="7"/>
      <c r="K11" s="7"/>
      <c r="L11" s="7"/>
    </row>
    <row r="12" spans="1:12" x14ac:dyDescent="0.2">
      <c r="A12" s="1" t="s">
        <v>829</v>
      </c>
      <c r="B12" t="s">
        <v>428</v>
      </c>
      <c r="C12" t="s">
        <v>366</v>
      </c>
      <c r="D12" t="s">
        <v>417</v>
      </c>
      <c r="E12" s="16">
        <v>350000</v>
      </c>
      <c r="H12" s="20" t="s">
        <v>368</v>
      </c>
      <c r="I12" s="7"/>
      <c r="J12" s="7"/>
      <c r="K12" s="7"/>
      <c r="L12" s="7"/>
    </row>
    <row r="13" spans="1:12" x14ac:dyDescent="0.2">
      <c r="A13" s="1" t="s">
        <v>830</v>
      </c>
      <c r="B13" t="s">
        <v>429</v>
      </c>
      <c r="C13" t="s">
        <v>367</v>
      </c>
      <c r="D13" t="s">
        <v>417</v>
      </c>
      <c r="E13" s="16">
        <v>369000</v>
      </c>
      <c r="H13" s="20" t="s">
        <v>367</v>
      </c>
      <c r="I13" s="7"/>
      <c r="J13" s="7"/>
      <c r="K13" s="7"/>
      <c r="L13" s="7"/>
    </row>
    <row r="14" spans="1:12" x14ac:dyDescent="0.2">
      <c r="A14" s="1" t="s">
        <v>831</v>
      </c>
      <c r="B14" t="s">
        <v>430</v>
      </c>
      <c r="C14" t="s">
        <v>364</v>
      </c>
      <c r="D14" t="s">
        <v>422</v>
      </c>
      <c r="E14" s="16">
        <v>-72000</v>
      </c>
      <c r="H14" s="20" t="s">
        <v>372</v>
      </c>
      <c r="I14" s="7"/>
      <c r="J14" s="7"/>
      <c r="K14" s="7"/>
      <c r="L14" s="7"/>
    </row>
    <row r="15" spans="1:12" x14ac:dyDescent="0.2">
      <c r="A15" s="1" t="s">
        <v>832</v>
      </c>
      <c r="B15" t="s">
        <v>431</v>
      </c>
      <c r="C15" t="s">
        <v>364</v>
      </c>
      <c r="D15" t="s">
        <v>417</v>
      </c>
      <c r="E15" s="16">
        <v>134000</v>
      </c>
    </row>
    <row r="16" spans="1:12" x14ac:dyDescent="0.2">
      <c r="A16" s="1" t="s">
        <v>833</v>
      </c>
      <c r="B16" t="s">
        <v>432</v>
      </c>
      <c r="C16" t="s">
        <v>365</v>
      </c>
      <c r="D16" t="s">
        <v>417</v>
      </c>
      <c r="E16" s="16">
        <v>-121000</v>
      </c>
    </row>
    <row r="17" spans="1:8" x14ac:dyDescent="0.2">
      <c r="A17" s="1" t="s">
        <v>834</v>
      </c>
      <c r="B17" t="s">
        <v>433</v>
      </c>
      <c r="C17" t="s">
        <v>370</v>
      </c>
      <c r="D17" t="s">
        <v>422</v>
      </c>
      <c r="E17" s="16">
        <v>-8000</v>
      </c>
    </row>
    <row r="18" spans="1:8" x14ac:dyDescent="0.2">
      <c r="A18" s="1" t="s">
        <v>835</v>
      </c>
      <c r="B18" t="s">
        <v>434</v>
      </c>
      <c r="C18" t="s">
        <v>372</v>
      </c>
      <c r="D18" t="s">
        <v>422</v>
      </c>
      <c r="E18" s="16">
        <v>159000</v>
      </c>
    </row>
    <row r="19" spans="1:8" x14ac:dyDescent="0.2">
      <c r="A19" s="1" t="s">
        <v>836</v>
      </c>
      <c r="B19" t="s">
        <v>435</v>
      </c>
      <c r="C19" t="s">
        <v>372</v>
      </c>
      <c r="D19" t="s">
        <v>415</v>
      </c>
      <c r="E19" s="16">
        <v>245000</v>
      </c>
    </row>
    <row r="20" spans="1:8" x14ac:dyDescent="0.2">
      <c r="A20" s="1" t="s">
        <v>837</v>
      </c>
      <c r="B20" t="s">
        <v>436</v>
      </c>
      <c r="C20" t="s">
        <v>370</v>
      </c>
      <c r="D20" t="s">
        <v>422</v>
      </c>
      <c r="E20" s="16">
        <v>267000</v>
      </c>
      <c r="H20" s="12"/>
    </row>
    <row r="21" spans="1:8" x14ac:dyDescent="0.2">
      <c r="A21" s="1" t="s">
        <v>838</v>
      </c>
      <c r="B21" t="s">
        <v>437</v>
      </c>
      <c r="C21" t="s">
        <v>369</v>
      </c>
      <c r="D21" t="s">
        <v>417</v>
      </c>
      <c r="E21" s="16">
        <v>397000</v>
      </c>
      <c r="H21" s="12"/>
    </row>
    <row r="22" spans="1:8" x14ac:dyDescent="0.2">
      <c r="A22" s="1" t="s">
        <v>839</v>
      </c>
      <c r="B22" t="s">
        <v>438</v>
      </c>
      <c r="C22" t="s">
        <v>370</v>
      </c>
      <c r="D22" t="s">
        <v>415</v>
      </c>
      <c r="E22" s="16">
        <v>-170000</v>
      </c>
    </row>
    <row r="23" spans="1:8" x14ac:dyDescent="0.2">
      <c r="A23" s="1" t="s">
        <v>840</v>
      </c>
      <c r="B23" t="s">
        <v>439</v>
      </c>
      <c r="C23" t="s">
        <v>369</v>
      </c>
      <c r="D23" t="s">
        <v>422</v>
      </c>
      <c r="E23" s="16">
        <v>-443000</v>
      </c>
    </row>
    <row r="24" spans="1:8" x14ac:dyDescent="0.2">
      <c r="A24" s="1" t="s">
        <v>841</v>
      </c>
      <c r="B24" t="s">
        <v>440</v>
      </c>
      <c r="C24" t="s">
        <v>371</v>
      </c>
      <c r="D24" t="s">
        <v>415</v>
      </c>
      <c r="E24" s="16">
        <v>359000</v>
      </c>
    </row>
    <row r="25" spans="1:8" x14ac:dyDescent="0.2">
      <c r="A25" s="1" t="s">
        <v>842</v>
      </c>
      <c r="B25" t="s">
        <v>441</v>
      </c>
      <c r="C25" t="s">
        <v>372</v>
      </c>
      <c r="D25" t="s">
        <v>417</v>
      </c>
      <c r="E25" s="16">
        <v>89000</v>
      </c>
    </row>
    <row r="26" spans="1:8" x14ac:dyDescent="0.2">
      <c r="A26" s="1" t="s">
        <v>843</v>
      </c>
      <c r="B26" t="s">
        <v>442</v>
      </c>
      <c r="C26" t="s">
        <v>364</v>
      </c>
      <c r="D26" t="s">
        <v>415</v>
      </c>
      <c r="E26" s="16">
        <v>35000</v>
      </c>
    </row>
    <row r="27" spans="1:8" x14ac:dyDescent="0.2">
      <c r="A27" s="1" t="s">
        <v>844</v>
      </c>
      <c r="B27" t="s">
        <v>443</v>
      </c>
      <c r="C27" t="s">
        <v>365</v>
      </c>
      <c r="D27" t="s">
        <v>420</v>
      </c>
      <c r="E27" s="16">
        <v>14000</v>
      </c>
    </row>
    <row r="28" spans="1:8" x14ac:dyDescent="0.2">
      <c r="A28" s="1" t="s">
        <v>845</v>
      </c>
      <c r="B28" t="s">
        <v>444</v>
      </c>
      <c r="C28" t="s">
        <v>364</v>
      </c>
      <c r="D28" t="s">
        <v>420</v>
      </c>
      <c r="E28" s="16">
        <v>-402000</v>
      </c>
    </row>
    <row r="29" spans="1:8" x14ac:dyDescent="0.2">
      <c r="A29" s="1" t="s">
        <v>846</v>
      </c>
      <c r="B29" t="s">
        <v>445</v>
      </c>
      <c r="C29" t="s">
        <v>371</v>
      </c>
      <c r="D29" t="s">
        <v>415</v>
      </c>
      <c r="E29" s="16">
        <v>283000</v>
      </c>
    </row>
    <row r="30" spans="1:8" x14ac:dyDescent="0.2">
      <c r="A30" s="1" t="s">
        <v>847</v>
      </c>
      <c r="B30" t="s">
        <v>446</v>
      </c>
      <c r="C30" t="s">
        <v>364</v>
      </c>
      <c r="D30" t="s">
        <v>420</v>
      </c>
      <c r="E30" s="16">
        <v>-156000</v>
      </c>
    </row>
    <row r="31" spans="1:8" x14ac:dyDescent="0.2">
      <c r="A31" s="1" t="s">
        <v>848</v>
      </c>
      <c r="B31" t="s">
        <v>447</v>
      </c>
      <c r="C31" t="s">
        <v>368</v>
      </c>
      <c r="D31" t="s">
        <v>422</v>
      </c>
      <c r="E31" s="16">
        <v>451000</v>
      </c>
    </row>
    <row r="32" spans="1:8" x14ac:dyDescent="0.2">
      <c r="A32" s="1" t="s">
        <v>849</v>
      </c>
      <c r="B32" t="s">
        <v>448</v>
      </c>
      <c r="C32" t="s">
        <v>368</v>
      </c>
      <c r="D32" t="s">
        <v>420</v>
      </c>
      <c r="E32" s="16">
        <v>93000</v>
      </c>
    </row>
    <row r="33" spans="1:5" x14ac:dyDescent="0.2">
      <c r="A33" s="1" t="s">
        <v>850</v>
      </c>
      <c r="B33" t="s">
        <v>449</v>
      </c>
      <c r="C33" t="s">
        <v>366</v>
      </c>
      <c r="D33" t="s">
        <v>415</v>
      </c>
      <c r="E33" s="16">
        <v>-257000</v>
      </c>
    </row>
    <row r="34" spans="1:5" x14ac:dyDescent="0.2">
      <c r="A34" s="1" t="s">
        <v>851</v>
      </c>
      <c r="B34" t="s">
        <v>450</v>
      </c>
      <c r="C34" t="s">
        <v>371</v>
      </c>
      <c r="D34" t="s">
        <v>420</v>
      </c>
      <c r="E34" s="16">
        <v>210000</v>
      </c>
    </row>
    <row r="35" spans="1:5" x14ac:dyDescent="0.2">
      <c r="A35" s="1" t="s">
        <v>852</v>
      </c>
      <c r="B35" t="s">
        <v>451</v>
      </c>
      <c r="C35" t="s">
        <v>366</v>
      </c>
      <c r="D35" t="s">
        <v>422</v>
      </c>
      <c r="E35" s="16">
        <v>-436000</v>
      </c>
    </row>
    <row r="36" spans="1:5" x14ac:dyDescent="0.2">
      <c r="A36" s="1" t="s">
        <v>853</v>
      </c>
      <c r="B36" t="s">
        <v>452</v>
      </c>
      <c r="C36" t="s">
        <v>372</v>
      </c>
      <c r="D36" t="s">
        <v>420</v>
      </c>
      <c r="E36" s="16">
        <v>409000</v>
      </c>
    </row>
    <row r="37" spans="1:5" x14ac:dyDescent="0.2">
      <c r="A37" s="1" t="s">
        <v>854</v>
      </c>
      <c r="B37" t="s">
        <v>453</v>
      </c>
      <c r="C37" t="s">
        <v>371</v>
      </c>
      <c r="D37" t="s">
        <v>415</v>
      </c>
      <c r="E37" s="16">
        <v>111000</v>
      </c>
    </row>
    <row r="38" spans="1:5" x14ac:dyDescent="0.2">
      <c r="A38" s="1" t="s">
        <v>855</v>
      </c>
      <c r="B38" t="s">
        <v>454</v>
      </c>
      <c r="C38" t="s">
        <v>372</v>
      </c>
      <c r="D38" t="s">
        <v>422</v>
      </c>
      <c r="E38" s="16">
        <v>-388000</v>
      </c>
    </row>
    <row r="39" spans="1:5" x14ac:dyDescent="0.2">
      <c r="A39" s="1" t="s">
        <v>856</v>
      </c>
      <c r="B39" t="s">
        <v>455</v>
      </c>
      <c r="C39" t="s">
        <v>367</v>
      </c>
      <c r="D39" t="s">
        <v>420</v>
      </c>
      <c r="E39" s="16">
        <v>-177000</v>
      </c>
    </row>
    <row r="40" spans="1:5" x14ac:dyDescent="0.2">
      <c r="A40" s="1" t="s">
        <v>857</v>
      </c>
      <c r="B40" t="s">
        <v>456</v>
      </c>
      <c r="C40" t="s">
        <v>371</v>
      </c>
      <c r="D40" t="s">
        <v>420</v>
      </c>
      <c r="E40" s="16">
        <v>162000</v>
      </c>
    </row>
    <row r="41" spans="1:5" x14ac:dyDescent="0.2">
      <c r="A41" s="1" t="s">
        <v>858</v>
      </c>
      <c r="B41" t="s">
        <v>457</v>
      </c>
      <c r="C41" t="s">
        <v>365</v>
      </c>
      <c r="D41" t="s">
        <v>417</v>
      </c>
      <c r="E41" s="16">
        <v>290000</v>
      </c>
    </row>
    <row r="42" spans="1:5" x14ac:dyDescent="0.2">
      <c r="A42" s="1" t="s">
        <v>859</v>
      </c>
      <c r="B42" t="s">
        <v>458</v>
      </c>
      <c r="C42" t="s">
        <v>366</v>
      </c>
      <c r="D42" t="s">
        <v>415</v>
      </c>
      <c r="E42" s="16">
        <v>-273000</v>
      </c>
    </row>
    <row r="43" spans="1:5" x14ac:dyDescent="0.2">
      <c r="A43" s="1" t="s">
        <v>860</v>
      </c>
      <c r="B43" t="s">
        <v>459</v>
      </c>
      <c r="C43" t="s">
        <v>372</v>
      </c>
      <c r="D43" t="s">
        <v>422</v>
      </c>
      <c r="E43" s="16">
        <v>118000</v>
      </c>
    </row>
    <row r="44" spans="1:5" x14ac:dyDescent="0.2">
      <c r="A44" s="1" t="s">
        <v>861</v>
      </c>
      <c r="B44" t="s">
        <v>460</v>
      </c>
      <c r="C44" t="s">
        <v>369</v>
      </c>
      <c r="D44" t="s">
        <v>415</v>
      </c>
      <c r="E44" s="16">
        <v>-180000</v>
      </c>
    </row>
    <row r="45" spans="1:5" x14ac:dyDescent="0.2">
      <c r="A45" s="1" t="s">
        <v>862</v>
      </c>
      <c r="B45" t="s">
        <v>461</v>
      </c>
      <c r="C45" t="s">
        <v>365</v>
      </c>
      <c r="D45" t="s">
        <v>415</v>
      </c>
      <c r="E45" s="16">
        <v>-461000</v>
      </c>
    </row>
    <row r="46" spans="1:5" x14ac:dyDescent="0.2">
      <c r="A46" s="1" t="s">
        <v>863</v>
      </c>
      <c r="B46" t="s">
        <v>462</v>
      </c>
      <c r="C46" t="s">
        <v>367</v>
      </c>
      <c r="D46" t="s">
        <v>417</v>
      </c>
      <c r="E46" s="16">
        <v>-61000</v>
      </c>
    </row>
    <row r="47" spans="1:5" x14ac:dyDescent="0.2">
      <c r="A47" s="1" t="s">
        <v>864</v>
      </c>
      <c r="B47" t="s">
        <v>463</v>
      </c>
      <c r="C47" t="s">
        <v>372</v>
      </c>
      <c r="D47" t="s">
        <v>420</v>
      </c>
      <c r="E47" s="16">
        <v>-20000</v>
      </c>
    </row>
    <row r="48" spans="1:5" x14ac:dyDescent="0.2">
      <c r="A48" s="1" t="s">
        <v>865</v>
      </c>
      <c r="B48" t="s">
        <v>464</v>
      </c>
      <c r="C48" t="s">
        <v>370</v>
      </c>
      <c r="D48" t="s">
        <v>415</v>
      </c>
      <c r="E48" s="16">
        <v>-418000</v>
      </c>
    </row>
    <row r="49" spans="1:5" x14ac:dyDescent="0.2">
      <c r="A49" s="1" t="s">
        <v>866</v>
      </c>
      <c r="B49" t="s">
        <v>465</v>
      </c>
      <c r="C49" t="s">
        <v>364</v>
      </c>
      <c r="D49" t="s">
        <v>415</v>
      </c>
      <c r="E49" s="16">
        <v>421000</v>
      </c>
    </row>
    <row r="50" spans="1:5" x14ac:dyDescent="0.2">
      <c r="A50" s="1" t="s">
        <v>867</v>
      </c>
      <c r="B50" t="s">
        <v>466</v>
      </c>
      <c r="C50" t="s">
        <v>367</v>
      </c>
      <c r="D50" t="s">
        <v>422</v>
      </c>
      <c r="E50" s="16">
        <v>168000</v>
      </c>
    </row>
    <row r="51" spans="1:5" x14ac:dyDescent="0.2">
      <c r="A51" s="1" t="s">
        <v>868</v>
      </c>
      <c r="B51" t="s">
        <v>467</v>
      </c>
      <c r="C51" t="s">
        <v>371</v>
      </c>
      <c r="D51" t="s">
        <v>420</v>
      </c>
      <c r="E51" s="16">
        <v>292000</v>
      </c>
    </row>
    <row r="52" spans="1:5" x14ac:dyDescent="0.2">
      <c r="A52" s="1" t="s">
        <v>869</v>
      </c>
      <c r="B52" t="s">
        <v>468</v>
      </c>
      <c r="C52" t="s">
        <v>371</v>
      </c>
      <c r="D52" t="s">
        <v>417</v>
      </c>
      <c r="E52" s="16">
        <v>-380000</v>
      </c>
    </row>
    <row r="53" spans="1:5" x14ac:dyDescent="0.2">
      <c r="A53" s="1" t="s">
        <v>870</v>
      </c>
      <c r="B53" t="s">
        <v>469</v>
      </c>
      <c r="C53" t="s">
        <v>365</v>
      </c>
      <c r="D53" t="s">
        <v>422</v>
      </c>
      <c r="E53" s="16">
        <v>56000</v>
      </c>
    </row>
    <row r="54" spans="1:5" x14ac:dyDescent="0.2">
      <c r="A54" s="1" t="s">
        <v>871</v>
      </c>
      <c r="B54" t="s">
        <v>470</v>
      </c>
      <c r="C54" t="s">
        <v>364</v>
      </c>
      <c r="D54" t="s">
        <v>420</v>
      </c>
      <c r="E54" s="16">
        <v>-327000</v>
      </c>
    </row>
    <row r="55" spans="1:5" x14ac:dyDescent="0.2">
      <c r="A55" s="1" t="s">
        <v>872</v>
      </c>
      <c r="B55" t="s">
        <v>471</v>
      </c>
      <c r="C55" t="s">
        <v>369</v>
      </c>
      <c r="D55" t="s">
        <v>415</v>
      </c>
      <c r="E55" s="16">
        <v>370000</v>
      </c>
    </row>
    <row r="56" spans="1:5" x14ac:dyDescent="0.2">
      <c r="A56" s="1" t="s">
        <v>873</v>
      </c>
      <c r="B56" t="s">
        <v>472</v>
      </c>
      <c r="C56" t="s">
        <v>367</v>
      </c>
      <c r="D56" t="s">
        <v>422</v>
      </c>
      <c r="E56" s="16">
        <v>105000</v>
      </c>
    </row>
    <row r="57" spans="1:5" x14ac:dyDescent="0.2">
      <c r="A57" s="1" t="s">
        <v>874</v>
      </c>
      <c r="B57" t="s">
        <v>473</v>
      </c>
      <c r="C57" t="s">
        <v>364</v>
      </c>
      <c r="D57" t="s">
        <v>415</v>
      </c>
      <c r="E57" s="16">
        <v>244000</v>
      </c>
    </row>
    <row r="58" spans="1:5" x14ac:dyDescent="0.2">
      <c r="A58" s="1" t="s">
        <v>875</v>
      </c>
      <c r="B58" t="s">
        <v>474</v>
      </c>
      <c r="C58" t="s">
        <v>372</v>
      </c>
      <c r="D58" t="s">
        <v>422</v>
      </c>
      <c r="E58" s="16">
        <v>-52000</v>
      </c>
    </row>
    <row r="59" spans="1:5" x14ac:dyDescent="0.2">
      <c r="A59" s="1" t="s">
        <v>876</v>
      </c>
      <c r="B59" t="s">
        <v>475</v>
      </c>
      <c r="C59" t="s">
        <v>366</v>
      </c>
      <c r="D59" t="s">
        <v>417</v>
      </c>
      <c r="E59" s="16">
        <v>399000</v>
      </c>
    </row>
    <row r="60" spans="1:5" x14ac:dyDescent="0.2">
      <c r="A60" s="1" t="s">
        <v>877</v>
      </c>
      <c r="B60" t="s">
        <v>476</v>
      </c>
      <c r="C60" t="s">
        <v>372</v>
      </c>
      <c r="D60" t="s">
        <v>415</v>
      </c>
      <c r="E60" s="16">
        <v>106000</v>
      </c>
    </row>
    <row r="61" spans="1:5" x14ac:dyDescent="0.2">
      <c r="A61" s="1" t="s">
        <v>878</v>
      </c>
      <c r="B61" t="s">
        <v>477</v>
      </c>
      <c r="C61" t="s">
        <v>371</v>
      </c>
      <c r="D61" t="s">
        <v>422</v>
      </c>
      <c r="E61" s="16">
        <v>289000</v>
      </c>
    </row>
    <row r="62" spans="1:5" x14ac:dyDescent="0.2">
      <c r="A62" s="1" t="s">
        <v>879</v>
      </c>
      <c r="B62" t="s">
        <v>478</v>
      </c>
      <c r="C62" t="s">
        <v>365</v>
      </c>
      <c r="D62" t="s">
        <v>422</v>
      </c>
      <c r="E62" s="16">
        <v>36000</v>
      </c>
    </row>
    <row r="63" spans="1:5" x14ac:dyDescent="0.2">
      <c r="A63" s="1" t="s">
        <v>880</v>
      </c>
      <c r="B63" t="s">
        <v>479</v>
      </c>
      <c r="C63" t="s">
        <v>368</v>
      </c>
      <c r="D63" t="s">
        <v>417</v>
      </c>
      <c r="E63" s="16">
        <v>-199000</v>
      </c>
    </row>
    <row r="64" spans="1:5" x14ac:dyDescent="0.2">
      <c r="A64" s="1" t="s">
        <v>881</v>
      </c>
      <c r="B64" t="s">
        <v>480</v>
      </c>
      <c r="C64" t="s">
        <v>369</v>
      </c>
      <c r="D64" t="s">
        <v>417</v>
      </c>
      <c r="E64" s="16">
        <v>-482000</v>
      </c>
    </row>
    <row r="65" spans="1:5" x14ac:dyDescent="0.2">
      <c r="A65" s="1" t="s">
        <v>882</v>
      </c>
      <c r="B65" t="s">
        <v>481</v>
      </c>
      <c r="C65" t="s">
        <v>366</v>
      </c>
      <c r="D65" t="s">
        <v>417</v>
      </c>
      <c r="E65" s="16">
        <v>35000</v>
      </c>
    </row>
    <row r="66" spans="1:5" x14ac:dyDescent="0.2">
      <c r="A66" s="1" t="s">
        <v>883</v>
      </c>
      <c r="B66" t="s">
        <v>482</v>
      </c>
      <c r="C66" t="s">
        <v>370</v>
      </c>
      <c r="D66" t="s">
        <v>422</v>
      </c>
      <c r="E66" s="16">
        <v>373000</v>
      </c>
    </row>
    <row r="67" spans="1:5" x14ac:dyDescent="0.2">
      <c r="A67" s="1" t="s">
        <v>884</v>
      </c>
      <c r="B67" t="s">
        <v>483</v>
      </c>
      <c r="C67" t="s">
        <v>366</v>
      </c>
      <c r="D67" t="s">
        <v>417</v>
      </c>
      <c r="E67" s="16">
        <v>-95000</v>
      </c>
    </row>
    <row r="68" spans="1:5" x14ac:dyDescent="0.2">
      <c r="A68" s="1" t="s">
        <v>885</v>
      </c>
      <c r="B68" t="s">
        <v>484</v>
      </c>
      <c r="C68" t="s">
        <v>366</v>
      </c>
      <c r="D68" t="s">
        <v>415</v>
      </c>
      <c r="E68" s="16">
        <v>-37000</v>
      </c>
    </row>
    <row r="69" spans="1:5" x14ac:dyDescent="0.2">
      <c r="A69" s="1" t="s">
        <v>886</v>
      </c>
      <c r="B69" t="s">
        <v>485</v>
      </c>
      <c r="C69" t="s">
        <v>364</v>
      </c>
      <c r="D69" t="s">
        <v>420</v>
      </c>
      <c r="E69" s="16">
        <v>-215000</v>
      </c>
    </row>
    <row r="70" spans="1:5" x14ac:dyDescent="0.2">
      <c r="A70" s="1" t="s">
        <v>887</v>
      </c>
      <c r="B70" t="s">
        <v>486</v>
      </c>
      <c r="C70" t="s">
        <v>365</v>
      </c>
      <c r="D70" t="s">
        <v>422</v>
      </c>
      <c r="E70" s="16">
        <v>-334000</v>
      </c>
    </row>
    <row r="71" spans="1:5" x14ac:dyDescent="0.2">
      <c r="A71" s="1" t="s">
        <v>888</v>
      </c>
      <c r="B71" t="s">
        <v>487</v>
      </c>
      <c r="C71" t="s">
        <v>368</v>
      </c>
      <c r="D71" t="s">
        <v>420</v>
      </c>
      <c r="E71" s="16">
        <v>197000</v>
      </c>
    </row>
    <row r="72" spans="1:5" x14ac:dyDescent="0.2">
      <c r="A72" s="1" t="s">
        <v>889</v>
      </c>
      <c r="B72" t="s">
        <v>488</v>
      </c>
      <c r="C72" t="s">
        <v>367</v>
      </c>
      <c r="D72" t="s">
        <v>420</v>
      </c>
      <c r="E72" s="16">
        <v>-254000</v>
      </c>
    </row>
    <row r="73" spans="1:5" x14ac:dyDescent="0.2">
      <c r="A73" s="1" t="s">
        <v>890</v>
      </c>
      <c r="B73" t="s">
        <v>489</v>
      </c>
      <c r="C73" t="s">
        <v>371</v>
      </c>
      <c r="D73" t="s">
        <v>420</v>
      </c>
      <c r="E73" s="16">
        <v>40000</v>
      </c>
    </row>
    <row r="74" spans="1:5" x14ac:dyDescent="0.2">
      <c r="A74" s="1" t="s">
        <v>891</v>
      </c>
      <c r="B74" t="s">
        <v>490</v>
      </c>
      <c r="C74" t="s">
        <v>367</v>
      </c>
      <c r="D74" t="s">
        <v>420</v>
      </c>
      <c r="E74" s="16">
        <v>321000</v>
      </c>
    </row>
    <row r="75" spans="1:5" x14ac:dyDescent="0.2">
      <c r="A75" s="1" t="s">
        <v>892</v>
      </c>
      <c r="B75" t="s">
        <v>491</v>
      </c>
      <c r="C75" t="s">
        <v>372</v>
      </c>
      <c r="D75" t="s">
        <v>422</v>
      </c>
      <c r="E75" s="16">
        <v>314000</v>
      </c>
    </row>
    <row r="76" spans="1:5" x14ac:dyDescent="0.2">
      <c r="A76" s="1" t="s">
        <v>893</v>
      </c>
      <c r="B76" t="s">
        <v>492</v>
      </c>
      <c r="C76" t="s">
        <v>371</v>
      </c>
      <c r="D76" t="s">
        <v>417</v>
      </c>
      <c r="E76" s="16">
        <v>282000</v>
      </c>
    </row>
    <row r="77" spans="1:5" x14ac:dyDescent="0.2">
      <c r="A77" s="1" t="s">
        <v>894</v>
      </c>
      <c r="B77" t="s">
        <v>493</v>
      </c>
      <c r="C77" t="s">
        <v>367</v>
      </c>
      <c r="D77" t="s">
        <v>420</v>
      </c>
      <c r="E77" s="16">
        <v>365000</v>
      </c>
    </row>
    <row r="78" spans="1:5" x14ac:dyDescent="0.2">
      <c r="A78" s="1" t="s">
        <v>895</v>
      </c>
      <c r="B78" t="s">
        <v>494</v>
      </c>
      <c r="C78" t="s">
        <v>369</v>
      </c>
      <c r="D78" t="s">
        <v>415</v>
      </c>
      <c r="E78" s="16">
        <v>-149000</v>
      </c>
    </row>
    <row r="79" spans="1:5" x14ac:dyDescent="0.2">
      <c r="A79" s="1" t="s">
        <v>896</v>
      </c>
      <c r="B79" t="s">
        <v>495</v>
      </c>
      <c r="C79" t="s">
        <v>365</v>
      </c>
      <c r="D79" t="s">
        <v>417</v>
      </c>
      <c r="E79" s="16">
        <v>-442000</v>
      </c>
    </row>
    <row r="80" spans="1:5" x14ac:dyDescent="0.2">
      <c r="A80" s="1" t="s">
        <v>897</v>
      </c>
      <c r="B80" t="s">
        <v>496</v>
      </c>
      <c r="C80" t="s">
        <v>369</v>
      </c>
      <c r="D80" t="s">
        <v>420</v>
      </c>
      <c r="E80" s="16">
        <v>-198000</v>
      </c>
    </row>
    <row r="81" spans="1:5" x14ac:dyDescent="0.2">
      <c r="A81" s="1" t="s">
        <v>898</v>
      </c>
      <c r="B81" t="s">
        <v>497</v>
      </c>
      <c r="C81" t="s">
        <v>364</v>
      </c>
      <c r="D81" t="s">
        <v>422</v>
      </c>
      <c r="E81" s="16">
        <v>229000</v>
      </c>
    </row>
    <row r="82" spans="1:5" x14ac:dyDescent="0.2">
      <c r="A82" s="1" t="s">
        <v>899</v>
      </c>
      <c r="B82" t="s">
        <v>498</v>
      </c>
      <c r="C82" t="s">
        <v>372</v>
      </c>
      <c r="D82" t="s">
        <v>415</v>
      </c>
      <c r="E82" s="16">
        <v>49000</v>
      </c>
    </row>
    <row r="83" spans="1:5" x14ac:dyDescent="0.2">
      <c r="A83" s="1" t="s">
        <v>900</v>
      </c>
      <c r="B83" t="s">
        <v>499</v>
      </c>
      <c r="C83" t="s">
        <v>367</v>
      </c>
      <c r="D83" t="s">
        <v>422</v>
      </c>
      <c r="E83" s="16">
        <v>61000</v>
      </c>
    </row>
    <row r="84" spans="1:5" x14ac:dyDescent="0.2">
      <c r="A84" s="1" t="s">
        <v>901</v>
      </c>
      <c r="B84" t="s">
        <v>500</v>
      </c>
      <c r="C84" t="s">
        <v>366</v>
      </c>
      <c r="D84" t="s">
        <v>420</v>
      </c>
      <c r="E84" s="16">
        <v>181000</v>
      </c>
    </row>
    <row r="85" spans="1:5" x14ac:dyDescent="0.2">
      <c r="A85" s="1" t="s">
        <v>902</v>
      </c>
      <c r="B85" t="s">
        <v>501</v>
      </c>
      <c r="C85" t="s">
        <v>368</v>
      </c>
      <c r="D85" t="s">
        <v>417</v>
      </c>
      <c r="E85" s="16">
        <v>350000</v>
      </c>
    </row>
    <row r="86" spans="1:5" x14ac:dyDescent="0.2">
      <c r="A86" s="1" t="s">
        <v>903</v>
      </c>
      <c r="B86" t="s">
        <v>502</v>
      </c>
      <c r="C86" t="s">
        <v>368</v>
      </c>
      <c r="D86" t="s">
        <v>417</v>
      </c>
      <c r="E86" s="16">
        <v>-4000</v>
      </c>
    </row>
    <row r="87" spans="1:5" x14ac:dyDescent="0.2">
      <c r="A87" s="1" t="s">
        <v>904</v>
      </c>
      <c r="B87" t="s">
        <v>503</v>
      </c>
      <c r="C87" t="s">
        <v>370</v>
      </c>
      <c r="D87" t="s">
        <v>417</v>
      </c>
      <c r="E87" s="16">
        <v>-443000</v>
      </c>
    </row>
    <row r="88" spans="1:5" x14ac:dyDescent="0.2">
      <c r="A88" s="1" t="s">
        <v>905</v>
      </c>
      <c r="B88" t="s">
        <v>504</v>
      </c>
      <c r="C88" t="s">
        <v>368</v>
      </c>
      <c r="D88" t="s">
        <v>415</v>
      </c>
      <c r="E88" s="16">
        <v>-415000</v>
      </c>
    </row>
    <row r="89" spans="1:5" x14ac:dyDescent="0.2">
      <c r="A89" s="1" t="s">
        <v>906</v>
      </c>
      <c r="B89" t="s">
        <v>505</v>
      </c>
      <c r="C89" t="s">
        <v>370</v>
      </c>
      <c r="D89" t="s">
        <v>415</v>
      </c>
      <c r="E89" s="16">
        <v>410000</v>
      </c>
    </row>
    <row r="90" spans="1:5" x14ac:dyDescent="0.2">
      <c r="A90" s="1" t="s">
        <v>907</v>
      </c>
      <c r="B90" t="s">
        <v>506</v>
      </c>
      <c r="C90" t="s">
        <v>370</v>
      </c>
      <c r="D90" t="s">
        <v>422</v>
      </c>
      <c r="E90" s="16">
        <v>495000</v>
      </c>
    </row>
    <row r="91" spans="1:5" x14ac:dyDescent="0.2">
      <c r="A91" s="1" t="s">
        <v>908</v>
      </c>
      <c r="B91" t="s">
        <v>507</v>
      </c>
      <c r="C91" t="s">
        <v>371</v>
      </c>
      <c r="D91" t="s">
        <v>420</v>
      </c>
      <c r="E91" s="16">
        <v>279000</v>
      </c>
    </row>
    <row r="92" spans="1:5" x14ac:dyDescent="0.2">
      <c r="A92" s="1" t="s">
        <v>909</v>
      </c>
      <c r="B92" t="s">
        <v>508</v>
      </c>
      <c r="C92" t="s">
        <v>365</v>
      </c>
      <c r="D92" t="s">
        <v>420</v>
      </c>
      <c r="E92" s="16">
        <v>-457000</v>
      </c>
    </row>
    <row r="93" spans="1:5" x14ac:dyDescent="0.2">
      <c r="A93" s="1" t="s">
        <v>910</v>
      </c>
      <c r="B93" t="s">
        <v>509</v>
      </c>
      <c r="C93" t="s">
        <v>371</v>
      </c>
      <c r="D93" t="s">
        <v>422</v>
      </c>
      <c r="E93" s="16">
        <v>-362000</v>
      </c>
    </row>
    <row r="94" spans="1:5" x14ac:dyDescent="0.2">
      <c r="A94" s="1" t="s">
        <v>816</v>
      </c>
      <c r="B94" t="s">
        <v>510</v>
      </c>
      <c r="C94" t="s">
        <v>369</v>
      </c>
      <c r="D94" t="s">
        <v>415</v>
      </c>
      <c r="E94" s="16">
        <v>167000</v>
      </c>
    </row>
    <row r="95" spans="1:5" x14ac:dyDescent="0.2">
      <c r="A95" s="1" t="s">
        <v>911</v>
      </c>
      <c r="B95" t="s">
        <v>511</v>
      </c>
      <c r="C95" t="s">
        <v>367</v>
      </c>
      <c r="D95" t="s">
        <v>420</v>
      </c>
      <c r="E95" s="16">
        <v>76000</v>
      </c>
    </row>
    <row r="96" spans="1:5" x14ac:dyDescent="0.2">
      <c r="A96" s="1" t="s">
        <v>912</v>
      </c>
      <c r="B96" t="s">
        <v>512</v>
      </c>
      <c r="C96" t="s">
        <v>371</v>
      </c>
      <c r="D96" t="s">
        <v>422</v>
      </c>
      <c r="E96" s="16">
        <v>-146000</v>
      </c>
    </row>
    <row r="97" spans="1:5" x14ac:dyDescent="0.2">
      <c r="A97" s="1" t="s">
        <v>913</v>
      </c>
      <c r="B97" t="s">
        <v>513</v>
      </c>
      <c r="C97" t="s">
        <v>368</v>
      </c>
      <c r="D97" t="s">
        <v>422</v>
      </c>
      <c r="E97" s="16">
        <v>493000</v>
      </c>
    </row>
    <row r="98" spans="1:5" x14ac:dyDescent="0.2">
      <c r="A98" s="1" t="s">
        <v>914</v>
      </c>
      <c r="B98" t="s">
        <v>514</v>
      </c>
      <c r="C98" t="s">
        <v>364</v>
      </c>
      <c r="D98" t="s">
        <v>422</v>
      </c>
      <c r="E98" s="16">
        <v>-15000</v>
      </c>
    </row>
    <row r="99" spans="1:5" x14ac:dyDescent="0.2">
      <c r="A99" s="1" t="s">
        <v>915</v>
      </c>
      <c r="B99" t="s">
        <v>515</v>
      </c>
      <c r="C99" t="s">
        <v>369</v>
      </c>
      <c r="D99" t="s">
        <v>420</v>
      </c>
      <c r="E99" s="16">
        <v>205000</v>
      </c>
    </row>
    <row r="100" spans="1:5" x14ac:dyDescent="0.2">
      <c r="A100" s="1" t="s">
        <v>916</v>
      </c>
      <c r="B100" t="s">
        <v>516</v>
      </c>
      <c r="C100" t="s">
        <v>366</v>
      </c>
      <c r="D100" t="s">
        <v>417</v>
      </c>
      <c r="E100" s="16">
        <v>34000</v>
      </c>
    </row>
    <row r="101" spans="1:5" x14ac:dyDescent="0.2">
      <c r="A101" s="1" t="s">
        <v>917</v>
      </c>
      <c r="B101" t="s">
        <v>517</v>
      </c>
      <c r="C101" t="s">
        <v>366</v>
      </c>
      <c r="D101" t="s">
        <v>415</v>
      </c>
      <c r="E101" s="16">
        <v>100000</v>
      </c>
    </row>
    <row r="102" spans="1:5" x14ac:dyDescent="0.2">
      <c r="A102" s="1" t="s">
        <v>918</v>
      </c>
      <c r="B102" t="s">
        <v>518</v>
      </c>
      <c r="C102" t="s">
        <v>367</v>
      </c>
      <c r="D102" t="s">
        <v>422</v>
      </c>
      <c r="E102" s="16">
        <v>-124000</v>
      </c>
    </row>
    <row r="103" spans="1:5" x14ac:dyDescent="0.2">
      <c r="A103" s="1" t="s">
        <v>919</v>
      </c>
      <c r="B103" t="s">
        <v>519</v>
      </c>
      <c r="C103" t="s">
        <v>365</v>
      </c>
      <c r="D103" t="s">
        <v>420</v>
      </c>
      <c r="E103" s="16">
        <v>291000</v>
      </c>
    </row>
    <row r="104" spans="1:5" x14ac:dyDescent="0.2">
      <c r="A104" s="1" t="s">
        <v>920</v>
      </c>
      <c r="B104" t="s">
        <v>520</v>
      </c>
      <c r="C104" t="s">
        <v>366</v>
      </c>
      <c r="D104" t="s">
        <v>422</v>
      </c>
      <c r="E104" s="16">
        <v>-423000</v>
      </c>
    </row>
    <row r="105" spans="1:5" x14ac:dyDescent="0.2">
      <c r="A105" s="1" t="s">
        <v>921</v>
      </c>
      <c r="B105" t="s">
        <v>520</v>
      </c>
      <c r="C105" t="s">
        <v>365</v>
      </c>
      <c r="D105" t="s">
        <v>422</v>
      </c>
      <c r="E105" s="16">
        <v>-48000</v>
      </c>
    </row>
    <row r="106" spans="1:5" x14ac:dyDescent="0.2">
      <c r="A106" s="1" t="s">
        <v>922</v>
      </c>
      <c r="B106" t="s">
        <v>521</v>
      </c>
      <c r="C106" t="s">
        <v>364</v>
      </c>
      <c r="D106" t="s">
        <v>415</v>
      </c>
      <c r="E106" s="16">
        <v>38000</v>
      </c>
    </row>
    <row r="107" spans="1:5" x14ac:dyDescent="0.2">
      <c r="A107" s="1" t="s">
        <v>923</v>
      </c>
      <c r="B107" t="s">
        <v>522</v>
      </c>
      <c r="C107" t="s">
        <v>371</v>
      </c>
      <c r="D107" t="s">
        <v>415</v>
      </c>
      <c r="E107" s="16">
        <v>328000</v>
      </c>
    </row>
    <row r="108" spans="1:5" x14ac:dyDescent="0.2">
      <c r="A108" s="1" t="s">
        <v>924</v>
      </c>
      <c r="B108" t="s">
        <v>523</v>
      </c>
      <c r="C108" t="s">
        <v>370</v>
      </c>
      <c r="D108" t="s">
        <v>422</v>
      </c>
      <c r="E108" s="16">
        <v>289000</v>
      </c>
    </row>
    <row r="109" spans="1:5" x14ac:dyDescent="0.2">
      <c r="A109" s="1" t="s">
        <v>925</v>
      </c>
      <c r="B109" t="s">
        <v>524</v>
      </c>
      <c r="C109" t="s">
        <v>367</v>
      </c>
      <c r="D109" t="s">
        <v>422</v>
      </c>
      <c r="E109" s="16">
        <v>-169000</v>
      </c>
    </row>
    <row r="110" spans="1:5" x14ac:dyDescent="0.2">
      <c r="A110" s="1" t="s">
        <v>926</v>
      </c>
      <c r="B110" t="s">
        <v>525</v>
      </c>
      <c r="C110" t="s">
        <v>368</v>
      </c>
      <c r="D110" t="s">
        <v>417</v>
      </c>
      <c r="E110" s="16">
        <v>-294000</v>
      </c>
    </row>
    <row r="111" spans="1:5" x14ac:dyDescent="0.2">
      <c r="A111" s="1" t="s">
        <v>927</v>
      </c>
      <c r="B111" t="s">
        <v>526</v>
      </c>
      <c r="C111" t="s">
        <v>371</v>
      </c>
      <c r="D111" t="s">
        <v>417</v>
      </c>
      <c r="E111" s="16">
        <v>-422000</v>
      </c>
    </row>
    <row r="112" spans="1:5" x14ac:dyDescent="0.2">
      <c r="A112" s="1" t="s">
        <v>928</v>
      </c>
      <c r="B112" t="s">
        <v>527</v>
      </c>
      <c r="C112" t="s">
        <v>365</v>
      </c>
      <c r="D112" t="s">
        <v>415</v>
      </c>
      <c r="E112" s="16">
        <v>175000</v>
      </c>
    </row>
    <row r="113" spans="1:5" x14ac:dyDescent="0.2">
      <c r="A113" s="1" t="s">
        <v>929</v>
      </c>
      <c r="B113" t="s">
        <v>528</v>
      </c>
      <c r="C113" t="s">
        <v>368</v>
      </c>
      <c r="D113" t="s">
        <v>415</v>
      </c>
      <c r="E113" s="16">
        <v>162000</v>
      </c>
    </row>
    <row r="114" spans="1:5" x14ac:dyDescent="0.2">
      <c r="A114" s="1" t="s">
        <v>930</v>
      </c>
      <c r="B114" t="s">
        <v>529</v>
      </c>
      <c r="C114" t="s">
        <v>364</v>
      </c>
      <c r="D114" t="s">
        <v>417</v>
      </c>
      <c r="E114" s="16">
        <v>184000</v>
      </c>
    </row>
    <row r="115" spans="1:5" x14ac:dyDescent="0.2">
      <c r="A115" s="1" t="s">
        <v>931</v>
      </c>
      <c r="B115" t="s">
        <v>530</v>
      </c>
      <c r="C115" t="s">
        <v>367</v>
      </c>
      <c r="D115" t="s">
        <v>417</v>
      </c>
      <c r="E115" s="16">
        <v>231000</v>
      </c>
    </row>
    <row r="116" spans="1:5" x14ac:dyDescent="0.2">
      <c r="A116" s="1" t="s">
        <v>932</v>
      </c>
      <c r="B116" t="s">
        <v>531</v>
      </c>
      <c r="C116" t="s">
        <v>369</v>
      </c>
      <c r="D116" t="s">
        <v>420</v>
      </c>
      <c r="E116" s="16">
        <v>-393000</v>
      </c>
    </row>
    <row r="117" spans="1:5" x14ac:dyDescent="0.2">
      <c r="A117" s="1" t="s">
        <v>933</v>
      </c>
      <c r="B117" t="s">
        <v>532</v>
      </c>
      <c r="C117" t="s">
        <v>369</v>
      </c>
      <c r="D117" t="s">
        <v>415</v>
      </c>
      <c r="E117" s="16">
        <v>17000</v>
      </c>
    </row>
    <row r="118" spans="1:5" x14ac:dyDescent="0.2">
      <c r="A118" s="1" t="s">
        <v>934</v>
      </c>
      <c r="B118" t="s">
        <v>533</v>
      </c>
      <c r="C118" t="s">
        <v>371</v>
      </c>
      <c r="D118" t="s">
        <v>415</v>
      </c>
      <c r="E118" s="16">
        <v>446000</v>
      </c>
    </row>
    <row r="119" spans="1:5" x14ac:dyDescent="0.2">
      <c r="A119" s="1" t="s">
        <v>935</v>
      </c>
      <c r="B119" t="s">
        <v>534</v>
      </c>
      <c r="C119" t="s">
        <v>366</v>
      </c>
      <c r="D119" t="s">
        <v>420</v>
      </c>
      <c r="E119" s="16">
        <v>-358000</v>
      </c>
    </row>
    <row r="120" spans="1:5" x14ac:dyDescent="0.2">
      <c r="A120" s="1" t="s">
        <v>936</v>
      </c>
      <c r="B120" t="s">
        <v>535</v>
      </c>
      <c r="C120" t="s">
        <v>370</v>
      </c>
      <c r="D120" t="s">
        <v>417</v>
      </c>
      <c r="E120" s="16">
        <v>-215000</v>
      </c>
    </row>
    <row r="121" spans="1:5" x14ac:dyDescent="0.2">
      <c r="A121" s="1" t="s">
        <v>937</v>
      </c>
      <c r="B121" t="s">
        <v>536</v>
      </c>
      <c r="C121" t="s">
        <v>364</v>
      </c>
      <c r="D121" t="s">
        <v>415</v>
      </c>
      <c r="E121" s="16">
        <v>490000</v>
      </c>
    </row>
    <row r="122" spans="1:5" x14ac:dyDescent="0.2">
      <c r="A122" s="1" t="s">
        <v>938</v>
      </c>
      <c r="B122" t="s">
        <v>537</v>
      </c>
      <c r="C122" t="s">
        <v>369</v>
      </c>
      <c r="D122" t="s">
        <v>420</v>
      </c>
      <c r="E122" s="16">
        <v>63000</v>
      </c>
    </row>
    <row r="123" spans="1:5" x14ac:dyDescent="0.2">
      <c r="A123" s="1" t="s">
        <v>939</v>
      </c>
      <c r="B123" t="s">
        <v>538</v>
      </c>
      <c r="C123" t="s">
        <v>372</v>
      </c>
      <c r="D123" t="s">
        <v>422</v>
      </c>
      <c r="E123" s="16">
        <v>-345000</v>
      </c>
    </row>
    <row r="124" spans="1:5" x14ac:dyDescent="0.2">
      <c r="A124" s="1" t="s">
        <v>940</v>
      </c>
      <c r="B124" t="s">
        <v>539</v>
      </c>
      <c r="C124" t="s">
        <v>365</v>
      </c>
      <c r="D124" t="s">
        <v>420</v>
      </c>
      <c r="E124" s="16">
        <v>-122000</v>
      </c>
    </row>
    <row r="125" spans="1:5" x14ac:dyDescent="0.2">
      <c r="A125" s="1" t="s">
        <v>941</v>
      </c>
      <c r="B125" t="s">
        <v>540</v>
      </c>
      <c r="C125" t="s">
        <v>369</v>
      </c>
      <c r="D125" t="s">
        <v>417</v>
      </c>
      <c r="E125" s="16">
        <v>403000</v>
      </c>
    </row>
    <row r="126" spans="1:5" x14ac:dyDescent="0.2">
      <c r="A126" s="1" t="s">
        <v>942</v>
      </c>
      <c r="B126" t="s">
        <v>541</v>
      </c>
      <c r="C126" t="s">
        <v>372</v>
      </c>
      <c r="D126" t="s">
        <v>417</v>
      </c>
      <c r="E126" s="16">
        <v>-243000</v>
      </c>
    </row>
    <row r="127" spans="1:5" x14ac:dyDescent="0.2">
      <c r="A127" s="1" t="s">
        <v>943</v>
      </c>
      <c r="B127" t="s">
        <v>542</v>
      </c>
      <c r="C127" t="s">
        <v>372</v>
      </c>
      <c r="D127" t="s">
        <v>417</v>
      </c>
      <c r="E127" s="16">
        <v>-1000</v>
      </c>
    </row>
    <row r="128" spans="1:5" x14ac:dyDescent="0.2">
      <c r="A128" s="1" t="s">
        <v>944</v>
      </c>
      <c r="B128" t="s">
        <v>543</v>
      </c>
      <c r="C128" t="s">
        <v>371</v>
      </c>
      <c r="D128" t="s">
        <v>420</v>
      </c>
      <c r="E128" s="16">
        <v>-425000</v>
      </c>
    </row>
    <row r="129" spans="1:5" x14ac:dyDescent="0.2">
      <c r="A129" s="1" t="s">
        <v>945</v>
      </c>
      <c r="B129" t="s">
        <v>544</v>
      </c>
      <c r="C129" t="s">
        <v>370</v>
      </c>
      <c r="D129" t="s">
        <v>422</v>
      </c>
      <c r="E129" s="16">
        <v>-9000</v>
      </c>
    </row>
    <row r="130" spans="1:5" x14ac:dyDescent="0.2">
      <c r="A130" s="1" t="s">
        <v>946</v>
      </c>
      <c r="B130" t="s">
        <v>545</v>
      </c>
      <c r="C130" t="s">
        <v>366</v>
      </c>
      <c r="D130" t="s">
        <v>422</v>
      </c>
      <c r="E130" s="16">
        <v>161000</v>
      </c>
    </row>
    <row r="131" spans="1:5" x14ac:dyDescent="0.2">
      <c r="A131" s="1" t="s">
        <v>947</v>
      </c>
      <c r="B131" t="s">
        <v>546</v>
      </c>
      <c r="C131" t="s">
        <v>367</v>
      </c>
      <c r="D131" t="s">
        <v>415</v>
      </c>
      <c r="E131" s="16">
        <v>77000</v>
      </c>
    </row>
    <row r="132" spans="1:5" x14ac:dyDescent="0.2">
      <c r="A132" s="1" t="s">
        <v>948</v>
      </c>
      <c r="B132" t="s">
        <v>547</v>
      </c>
      <c r="C132" t="s">
        <v>364</v>
      </c>
      <c r="D132" t="s">
        <v>420</v>
      </c>
      <c r="E132" s="16">
        <v>295000</v>
      </c>
    </row>
    <row r="133" spans="1:5" x14ac:dyDescent="0.2">
      <c r="A133" s="1" t="s">
        <v>949</v>
      </c>
      <c r="B133" t="s">
        <v>548</v>
      </c>
      <c r="C133" t="s">
        <v>372</v>
      </c>
      <c r="D133" t="s">
        <v>415</v>
      </c>
      <c r="E133" s="16">
        <v>152000</v>
      </c>
    </row>
    <row r="134" spans="1:5" x14ac:dyDescent="0.2">
      <c r="A134" s="1" t="s">
        <v>950</v>
      </c>
      <c r="B134" t="s">
        <v>549</v>
      </c>
      <c r="C134" t="s">
        <v>368</v>
      </c>
      <c r="D134" t="s">
        <v>415</v>
      </c>
      <c r="E134" s="16">
        <v>-234000</v>
      </c>
    </row>
    <row r="135" spans="1:5" x14ac:dyDescent="0.2">
      <c r="A135" s="1" t="s">
        <v>951</v>
      </c>
      <c r="B135" t="s">
        <v>550</v>
      </c>
      <c r="C135" t="s">
        <v>366</v>
      </c>
      <c r="D135" t="s">
        <v>417</v>
      </c>
      <c r="E135" s="16">
        <v>-286000</v>
      </c>
    </row>
    <row r="136" spans="1:5" x14ac:dyDescent="0.2">
      <c r="A136" s="1" t="s">
        <v>952</v>
      </c>
      <c r="B136" t="s">
        <v>551</v>
      </c>
      <c r="C136" t="s">
        <v>371</v>
      </c>
      <c r="D136" t="s">
        <v>422</v>
      </c>
      <c r="E136" s="16">
        <v>289000</v>
      </c>
    </row>
    <row r="137" spans="1:5" x14ac:dyDescent="0.2">
      <c r="A137" s="1" t="s">
        <v>953</v>
      </c>
      <c r="B137" t="s">
        <v>552</v>
      </c>
      <c r="C137" t="s">
        <v>367</v>
      </c>
      <c r="D137" t="s">
        <v>417</v>
      </c>
      <c r="E137" s="16">
        <v>-90000</v>
      </c>
    </row>
    <row r="138" spans="1:5" x14ac:dyDescent="0.2">
      <c r="A138" s="1" t="s">
        <v>954</v>
      </c>
      <c r="B138" t="s">
        <v>553</v>
      </c>
      <c r="C138" t="s">
        <v>364</v>
      </c>
      <c r="D138" t="s">
        <v>417</v>
      </c>
      <c r="E138" s="16">
        <v>-288000</v>
      </c>
    </row>
    <row r="139" spans="1:5" x14ac:dyDescent="0.2">
      <c r="A139" s="1" t="s">
        <v>955</v>
      </c>
      <c r="B139" t="s">
        <v>554</v>
      </c>
      <c r="C139" t="s">
        <v>366</v>
      </c>
      <c r="D139" t="s">
        <v>417</v>
      </c>
      <c r="E139" s="16">
        <v>-49000</v>
      </c>
    </row>
    <row r="140" spans="1:5" x14ac:dyDescent="0.2">
      <c r="A140" s="1" t="s">
        <v>956</v>
      </c>
      <c r="B140" t="s">
        <v>555</v>
      </c>
      <c r="C140" t="s">
        <v>365</v>
      </c>
      <c r="D140" t="s">
        <v>420</v>
      </c>
      <c r="E140" s="16">
        <v>30000</v>
      </c>
    </row>
    <row r="141" spans="1:5" x14ac:dyDescent="0.2">
      <c r="A141" s="1" t="s">
        <v>957</v>
      </c>
      <c r="B141" t="s">
        <v>556</v>
      </c>
      <c r="C141" t="s">
        <v>368</v>
      </c>
      <c r="D141" t="s">
        <v>417</v>
      </c>
      <c r="E141" s="16">
        <v>213000</v>
      </c>
    </row>
    <row r="142" spans="1:5" x14ac:dyDescent="0.2">
      <c r="A142" s="1" t="s">
        <v>958</v>
      </c>
      <c r="B142" t="s">
        <v>557</v>
      </c>
      <c r="C142" t="s">
        <v>372</v>
      </c>
      <c r="D142" t="s">
        <v>420</v>
      </c>
      <c r="E142" s="16">
        <v>264000</v>
      </c>
    </row>
    <row r="143" spans="1:5" x14ac:dyDescent="0.2">
      <c r="A143" s="1" t="s">
        <v>959</v>
      </c>
      <c r="B143" t="s">
        <v>558</v>
      </c>
      <c r="C143" t="s">
        <v>368</v>
      </c>
      <c r="D143" t="s">
        <v>420</v>
      </c>
      <c r="E143" s="16">
        <v>95000</v>
      </c>
    </row>
    <row r="144" spans="1:5" x14ac:dyDescent="0.2">
      <c r="A144" s="1" t="s">
        <v>960</v>
      </c>
      <c r="B144" t="s">
        <v>559</v>
      </c>
      <c r="C144" t="s">
        <v>369</v>
      </c>
      <c r="D144" t="s">
        <v>422</v>
      </c>
      <c r="E144" s="16">
        <v>-423000</v>
      </c>
    </row>
    <row r="145" spans="1:5" x14ac:dyDescent="0.2">
      <c r="A145" s="1" t="s">
        <v>961</v>
      </c>
      <c r="B145" t="s">
        <v>560</v>
      </c>
      <c r="C145" t="s">
        <v>368</v>
      </c>
      <c r="D145" t="s">
        <v>415</v>
      </c>
      <c r="E145" s="16">
        <v>443000</v>
      </c>
    </row>
    <row r="146" spans="1:5" x14ac:dyDescent="0.2">
      <c r="A146" s="1" t="s">
        <v>962</v>
      </c>
      <c r="B146" t="s">
        <v>561</v>
      </c>
      <c r="C146" t="s">
        <v>371</v>
      </c>
      <c r="D146" t="s">
        <v>417</v>
      </c>
      <c r="E146" s="16">
        <v>126000</v>
      </c>
    </row>
    <row r="147" spans="1:5" x14ac:dyDescent="0.2">
      <c r="A147" s="1" t="s">
        <v>963</v>
      </c>
      <c r="B147" t="s">
        <v>562</v>
      </c>
      <c r="C147" t="s">
        <v>372</v>
      </c>
      <c r="D147" t="s">
        <v>415</v>
      </c>
      <c r="E147" s="16">
        <v>242000</v>
      </c>
    </row>
    <row r="148" spans="1:5" x14ac:dyDescent="0.2">
      <c r="A148" s="1" t="s">
        <v>964</v>
      </c>
      <c r="B148" t="s">
        <v>563</v>
      </c>
      <c r="C148" t="s">
        <v>368</v>
      </c>
      <c r="D148" t="s">
        <v>415</v>
      </c>
      <c r="E148" s="16">
        <v>405000</v>
      </c>
    </row>
    <row r="149" spans="1:5" x14ac:dyDescent="0.2">
      <c r="A149" s="1" t="s">
        <v>965</v>
      </c>
      <c r="B149" t="s">
        <v>564</v>
      </c>
      <c r="C149" t="s">
        <v>367</v>
      </c>
      <c r="D149" t="s">
        <v>415</v>
      </c>
      <c r="E149" s="16">
        <v>-255000</v>
      </c>
    </row>
    <row r="150" spans="1:5" x14ac:dyDescent="0.2">
      <c r="A150" s="1" t="s">
        <v>966</v>
      </c>
      <c r="B150" t="s">
        <v>565</v>
      </c>
      <c r="C150" t="s">
        <v>371</v>
      </c>
      <c r="D150" t="s">
        <v>415</v>
      </c>
      <c r="E150" s="16">
        <v>220000</v>
      </c>
    </row>
    <row r="151" spans="1:5" x14ac:dyDescent="0.2">
      <c r="A151" s="1" t="s">
        <v>967</v>
      </c>
      <c r="B151" t="s">
        <v>566</v>
      </c>
      <c r="C151" t="s">
        <v>370</v>
      </c>
      <c r="D151" t="s">
        <v>417</v>
      </c>
      <c r="E151" s="16">
        <v>372000</v>
      </c>
    </row>
    <row r="152" spans="1:5" x14ac:dyDescent="0.2">
      <c r="A152" s="1" t="s">
        <v>968</v>
      </c>
      <c r="B152" t="s">
        <v>567</v>
      </c>
      <c r="C152" t="s">
        <v>368</v>
      </c>
      <c r="D152" t="s">
        <v>422</v>
      </c>
      <c r="E152" s="16">
        <v>454000</v>
      </c>
    </row>
    <row r="153" spans="1:5" x14ac:dyDescent="0.2">
      <c r="A153" s="1" t="s">
        <v>969</v>
      </c>
      <c r="B153" t="s">
        <v>568</v>
      </c>
      <c r="C153" t="s">
        <v>369</v>
      </c>
      <c r="D153" t="s">
        <v>415</v>
      </c>
      <c r="E153" s="16">
        <v>-312000</v>
      </c>
    </row>
    <row r="154" spans="1:5" x14ac:dyDescent="0.2">
      <c r="A154" s="1" t="s">
        <v>970</v>
      </c>
      <c r="B154" t="s">
        <v>569</v>
      </c>
      <c r="C154" t="s">
        <v>365</v>
      </c>
      <c r="D154" t="s">
        <v>420</v>
      </c>
      <c r="E154" s="16">
        <v>-293000</v>
      </c>
    </row>
    <row r="155" spans="1:5" x14ac:dyDescent="0.2">
      <c r="A155" s="1" t="s">
        <v>971</v>
      </c>
      <c r="B155" t="s">
        <v>570</v>
      </c>
      <c r="C155" t="s">
        <v>372</v>
      </c>
      <c r="D155" t="s">
        <v>422</v>
      </c>
      <c r="E155" s="16">
        <v>443000</v>
      </c>
    </row>
    <row r="156" spans="1:5" x14ac:dyDescent="0.2">
      <c r="A156" s="1" t="s">
        <v>972</v>
      </c>
      <c r="B156" t="s">
        <v>571</v>
      </c>
      <c r="C156" t="s">
        <v>367</v>
      </c>
      <c r="D156" t="s">
        <v>420</v>
      </c>
      <c r="E156" s="16">
        <v>346000</v>
      </c>
    </row>
    <row r="157" spans="1:5" x14ac:dyDescent="0.2">
      <c r="A157" s="1" t="s">
        <v>973</v>
      </c>
      <c r="B157" t="s">
        <v>572</v>
      </c>
      <c r="C157" t="s">
        <v>366</v>
      </c>
      <c r="D157" t="s">
        <v>415</v>
      </c>
      <c r="E157" s="16">
        <v>83000</v>
      </c>
    </row>
    <row r="158" spans="1:5" x14ac:dyDescent="0.2">
      <c r="A158" s="1" t="s">
        <v>974</v>
      </c>
      <c r="B158" t="s">
        <v>573</v>
      </c>
      <c r="C158" t="s">
        <v>370</v>
      </c>
      <c r="D158" t="s">
        <v>415</v>
      </c>
      <c r="E158" s="16">
        <v>69000</v>
      </c>
    </row>
    <row r="159" spans="1:5" x14ac:dyDescent="0.2">
      <c r="A159" s="1" t="s">
        <v>975</v>
      </c>
      <c r="B159" t="s">
        <v>574</v>
      </c>
      <c r="C159" t="s">
        <v>364</v>
      </c>
      <c r="D159" t="s">
        <v>422</v>
      </c>
      <c r="E159" s="16">
        <v>-294000</v>
      </c>
    </row>
    <row r="160" spans="1:5" x14ac:dyDescent="0.2">
      <c r="A160" s="1" t="s">
        <v>976</v>
      </c>
      <c r="B160" t="s">
        <v>575</v>
      </c>
      <c r="C160" t="s">
        <v>372</v>
      </c>
      <c r="D160" t="s">
        <v>415</v>
      </c>
      <c r="E160" s="16">
        <v>-331000</v>
      </c>
    </row>
    <row r="161" spans="1:5" x14ac:dyDescent="0.2">
      <c r="A161" s="1" t="s">
        <v>977</v>
      </c>
      <c r="B161" t="s">
        <v>576</v>
      </c>
      <c r="C161" t="s">
        <v>364</v>
      </c>
      <c r="D161" t="s">
        <v>422</v>
      </c>
      <c r="E161" s="16">
        <v>345000</v>
      </c>
    </row>
    <row r="162" spans="1:5" x14ac:dyDescent="0.2">
      <c r="A162" s="1" t="s">
        <v>978</v>
      </c>
      <c r="B162" t="s">
        <v>577</v>
      </c>
      <c r="C162" t="s">
        <v>372</v>
      </c>
      <c r="D162" t="s">
        <v>415</v>
      </c>
      <c r="E162" s="16">
        <v>443000</v>
      </c>
    </row>
    <row r="163" spans="1:5" x14ac:dyDescent="0.2">
      <c r="A163" s="1" t="s">
        <v>979</v>
      </c>
      <c r="B163" t="s">
        <v>578</v>
      </c>
      <c r="C163" t="s">
        <v>367</v>
      </c>
      <c r="D163" t="s">
        <v>417</v>
      </c>
      <c r="E163" s="16">
        <v>152000</v>
      </c>
    </row>
    <row r="164" spans="1:5" x14ac:dyDescent="0.2">
      <c r="A164" s="1" t="s">
        <v>980</v>
      </c>
      <c r="B164" t="s">
        <v>579</v>
      </c>
      <c r="C164" t="s">
        <v>364</v>
      </c>
      <c r="D164" t="s">
        <v>420</v>
      </c>
      <c r="E164" s="16">
        <v>173000</v>
      </c>
    </row>
    <row r="165" spans="1:5" x14ac:dyDescent="0.2">
      <c r="A165" s="1" t="s">
        <v>981</v>
      </c>
      <c r="B165" t="s">
        <v>580</v>
      </c>
      <c r="C165" t="s">
        <v>367</v>
      </c>
      <c r="D165" t="s">
        <v>420</v>
      </c>
      <c r="E165" s="16">
        <v>385000</v>
      </c>
    </row>
    <row r="166" spans="1:5" x14ac:dyDescent="0.2">
      <c r="A166" s="1" t="s">
        <v>982</v>
      </c>
      <c r="B166" t="s">
        <v>581</v>
      </c>
      <c r="C166" t="s">
        <v>367</v>
      </c>
      <c r="D166" t="s">
        <v>422</v>
      </c>
      <c r="E166" s="16">
        <v>-470000</v>
      </c>
    </row>
    <row r="167" spans="1:5" x14ac:dyDescent="0.2">
      <c r="A167" s="1" t="s">
        <v>983</v>
      </c>
      <c r="B167" t="s">
        <v>582</v>
      </c>
      <c r="C167" t="s">
        <v>372</v>
      </c>
      <c r="D167" t="s">
        <v>420</v>
      </c>
      <c r="E167" s="16">
        <v>312000</v>
      </c>
    </row>
    <row r="168" spans="1:5" x14ac:dyDescent="0.2">
      <c r="A168" s="1" t="s">
        <v>984</v>
      </c>
      <c r="B168" t="s">
        <v>583</v>
      </c>
      <c r="C168" t="s">
        <v>372</v>
      </c>
      <c r="D168" t="s">
        <v>415</v>
      </c>
      <c r="E168" s="16">
        <v>136000</v>
      </c>
    </row>
    <row r="169" spans="1:5" x14ac:dyDescent="0.2">
      <c r="A169" s="1" t="s">
        <v>985</v>
      </c>
      <c r="B169" t="s">
        <v>584</v>
      </c>
      <c r="C169" t="s">
        <v>365</v>
      </c>
      <c r="D169" t="s">
        <v>422</v>
      </c>
      <c r="E169" s="16">
        <v>323000</v>
      </c>
    </row>
    <row r="170" spans="1:5" x14ac:dyDescent="0.2">
      <c r="A170" s="1" t="s">
        <v>986</v>
      </c>
      <c r="B170" t="s">
        <v>585</v>
      </c>
      <c r="C170" t="s">
        <v>364</v>
      </c>
      <c r="D170" t="s">
        <v>415</v>
      </c>
      <c r="E170" s="16">
        <v>211000</v>
      </c>
    </row>
    <row r="171" spans="1:5" x14ac:dyDescent="0.2">
      <c r="A171" s="1" t="s">
        <v>987</v>
      </c>
      <c r="B171" t="s">
        <v>586</v>
      </c>
      <c r="C171" t="s">
        <v>365</v>
      </c>
      <c r="D171" t="s">
        <v>415</v>
      </c>
      <c r="E171" s="16">
        <v>-277000</v>
      </c>
    </row>
    <row r="172" spans="1:5" x14ac:dyDescent="0.2">
      <c r="A172" s="1" t="s">
        <v>988</v>
      </c>
      <c r="B172" t="s">
        <v>587</v>
      </c>
      <c r="C172" t="s">
        <v>367</v>
      </c>
      <c r="D172" t="s">
        <v>422</v>
      </c>
      <c r="E172" s="16">
        <v>-196000</v>
      </c>
    </row>
    <row r="173" spans="1:5" x14ac:dyDescent="0.2">
      <c r="A173" s="1" t="s">
        <v>989</v>
      </c>
      <c r="B173" t="s">
        <v>588</v>
      </c>
      <c r="C173" t="s">
        <v>370</v>
      </c>
      <c r="D173" t="s">
        <v>422</v>
      </c>
      <c r="E173" s="16">
        <v>10000</v>
      </c>
    </row>
    <row r="174" spans="1:5" x14ac:dyDescent="0.2">
      <c r="A174" s="1" t="s">
        <v>990</v>
      </c>
      <c r="B174" t="s">
        <v>589</v>
      </c>
      <c r="C174" t="s">
        <v>368</v>
      </c>
      <c r="D174" t="s">
        <v>422</v>
      </c>
      <c r="E174" s="16">
        <v>157000</v>
      </c>
    </row>
    <row r="175" spans="1:5" x14ac:dyDescent="0.2">
      <c r="A175" s="1" t="s">
        <v>991</v>
      </c>
      <c r="B175" t="s">
        <v>590</v>
      </c>
      <c r="C175" t="s">
        <v>367</v>
      </c>
      <c r="D175" t="s">
        <v>420</v>
      </c>
      <c r="E175" s="16">
        <v>-462000</v>
      </c>
    </row>
    <row r="176" spans="1:5" x14ac:dyDescent="0.2">
      <c r="A176" s="1" t="s">
        <v>992</v>
      </c>
      <c r="B176" t="s">
        <v>591</v>
      </c>
      <c r="C176" t="s">
        <v>372</v>
      </c>
      <c r="D176" t="s">
        <v>417</v>
      </c>
      <c r="E176" s="16">
        <v>-79000</v>
      </c>
    </row>
    <row r="177" spans="1:5" x14ac:dyDescent="0.2">
      <c r="A177" s="1" t="s">
        <v>993</v>
      </c>
      <c r="B177" t="s">
        <v>592</v>
      </c>
      <c r="C177" t="s">
        <v>370</v>
      </c>
      <c r="D177" t="s">
        <v>415</v>
      </c>
      <c r="E177" s="16">
        <v>337000</v>
      </c>
    </row>
    <row r="178" spans="1:5" x14ac:dyDescent="0.2">
      <c r="A178" s="1" t="s">
        <v>994</v>
      </c>
      <c r="B178" t="s">
        <v>593</v>
      </c>
      <c r="C178" t="s">
        <v>365</v>
      </c>
      <c r="D178" t="s">
        <v>420</v>
      </c>
      <c r="E178" s="16">
        <v>280000</v>
      </c>
    </row>
    <row r="179" spans="1:5" x14ac:dyDescent="0.2">
      <c r="A179" s="1" t="s">
        <v>995</v>
      </c>
      <c r="B179" t="s">
        <v>594</v>
      </c>
      <c r="C179" t="s">
        <v>366</v>
      </c>
      <c r="D179" t="s">
        <v>420</v>
      </c>
      <c r="E179" s="16">
        <v>322000</v>
      </c>
    </row>
    <row r="180" spans="1:5" x14ac:dyDescent="0.2">
      <c r="A180" s="1" t="s">
        <v>996</v>
      </c>
      <c r="B180" t="s">
        <v>595</v>
      </c>
      <c r="C180" t="s">
        <v>365</v>
      </c>
      <c r="D180" t="s">
        <v>415</v>
      </c>
      <c r="E180" s="16">
        <v>104000</v>
      </c>
    </row>
    <row r="181" spans="1:5" x14ac:dyDescent="0.2">
      <c r="A181" s="1" t="s">
        <v>997</v>
      </c>
      <c r="B181" t="s">
        <v>596</v>
      </c>
      <c r="C181" t="s">
        <v>368</v>
      </c>
      <c r="D181" t="s">
        <v>415</v>
      </c>
      <c r="E181" s="16">
        <v>-476000</v>
      </c>
    </row>
    <row r="182" spans="1:5" x14ac:dyDescent="0.2">
      <c r="A182" s="1" t="s">
        <v>998</v>
      </c>
      <c r="B182" t="s">
        <v>597</v>
      </c>
      <c r="C182" t="s">
        <v>364</v>
      </c>
      <c r="D182" t="s">
        <v>417</v>
      </c>
      <c r="E182" s="16">
        <v>-338000</v>
      </c>
    </row>
    <row r="183" spans="1:5" x14ac:dyDescent="0.2">
      <c r="A183" s="1" t="s">
        <v>999</v>
      </c>
      <c r="B183" t="s">
        <v>598</v>
      </c>
      <c r="C183" t="s">
        <v>366</v>
      </c>
      <c r="D183" t="s">
        <v>415</v>
      </c>
      <c r="E183" s="16">
        <v>397000</v>
      </c>
    </row>
    <row r="184" spans="1:5" x14ac:dyDescent="0.2">
      <c r="A184" s="1" t="s">
        <v>1000</v>
      </c>
      <c r="B184" t="s">
        <v>599</v>
      </c>
      <c r="C184" t="s">
        <v>369</v>
      </c>
      <c r="D184" t="s">
        <v>415</v>
      </c>
      <c r="E184" s="16">
        <v>10000</v>
      </c>
    </row>
    <row r="185" spans="1:5" x14ac:dyDescent="0.2">
      <c r="A185" s="1" t="s">
        <v>1001</v>
      </c>
      <c r="B185" t="s">
        <v>600</v>
      </c>
      <c r="C185" t="s">
        <v>367</v>
      </c>
      <c r="D185" t="s">
        <v>415</v>
      </c>
      <c r="E185" s="16">
        <v>256000</v>
      </c>
    </row>
    <row r="186" spans="1:5" x14ac:dyDescent="0.2">
      <c r="A186" s="1" t="s">
        <v>1002</v>
      </c>
      <c r="B186" t="s">
        <v>601</v>
      </c>
      <c r="C186" t="s">
        <v>372</v>
      </c>
      <c r="D186" t="s">
        <v>420</v>
      </c>
      <c r="E186" s="16">
        <v>445000</v>
      </c>
    </row>
    <row r="187" spans="1:5" x14ac:dyDescent="0.2">
      <c r="A187" s="1" t="s">
        <v>1003</v>
      </c>
      <c r="B187" t="s">
        <v>602</v>
      </c>
      <c r="C187" t="s">
        <v>368</v>
      </c>
      <c r="D187" t="s">
        <v>422</v>
      </c>
      <c r="E187" s="16">
        <v>151000</v>
      </c>
    </row>
    <row r="188" spans="1:5" x14ac:dyDescent="0.2">
      <c r="A188" s="1" t="s">
        <v>1004</v>
      </c>
      <c r="B188" t="s">
        <v>603</v>
      </c>
      <c r="C188" t="s">
        <v>368</v>
      </c>
      <c r="D188" t="s">
        <v>415</v>
      </c>
      <c r="E188" s="16">
        <v>351000</v>
      </c>
    </row>
    <row r="189" spans="1:5" x14ac:dyDescent="0.2">
      <c r="A189" s="1" t="s">
        <v>1005</v>
      </c>
      <c r="B189" t="s">
        <v>604</v>
      </c>
      <c r="C189" t="s">
        <v>367</v>
      </c>
      <c r="D189" t="s">
        <v>420</v>
      </c>
      <c r="E189" s="16">
        <v>-342000</v>
      </c>
    </row>
    <row r="190" spans="1:5" x14ac:dyDescent="0.2">
      <c r="A190" s="1" t="s">
        <v>1006</v>
      </c>
      <c r="B190" t="s">
        <v>605</v>
      </c>
      <c r="C190" t="s">
        <v>366</v>
      </c>
      <c r="D190" t="s">
        <v>420</v>
      </c>
      <c r="E190" s="16">
        <v>240000</v>
      </c>
    </row>
    <row r="191" spans="1:5" x14ac:dyDescent="0.2">
      <c r="A191" s="1" t="s">
        <v>1007</v>
      </c>
      <c r="B191" t="s">
        <v>606</v>
      </c>
      <c r="C191" t="s">
        <v>368</v>
      </c>
      <c r="D191" t="s">
        <v>420</v>
      </c>
      <c r="E191" s="16">
        <v>135000</v>
      </c>
    </row>
    <row r="192" spans="1:5" x14ac:dyDescent="0.2">
      <c r="A192" s="1" t="s">
        <v>1008</v>
      </c>
      <c r="B192" t="s">
        <v>607</v>
      </c>
      <c r="C192" t="s">
        <v>364</v>
      </c>
      <c r="D192" t="s">
        <v>417</v>
      </c>
      <c r="E192" s="16">
        <v>17000</v>
      </c>
    </row>
    <row r="193" spans="1:5" x14ac:dyDescent="0.2">
      <c r="A193" s="1" t="s">
        <v>1009</v>
      </c>
      <c r="B193" t="s">
        <v>608</v>
      </c>
      <c r="C193" t="s">
        <v>366</v>
      </c>
      <c r="D193" t="s">
        <v>415</v>
      </c>
      <c r="E193" s="16">
        <v>-341000</v>
      </c>
    </row>
    <row r="194" spans="1:5" x14ac:dyDescent="0.2">
      <c r="A194" s="1" t="s">
        <v>1010</v>
      </c>
      <c r="B194" t="s">
        <v>609</v>
      </c>
      <c r="C194" t="s">
        <v>370</v>
      </c>
      <c r="D194" t="s">
        <v>422</v>
      </c>
      <c r="E194" s="16">
        <v>83000</v>
      </c>
    </row>
    <row r="195" spans="1:5" x14ac:dyDescent="0.2">
      <c r="A195" s="1" t="s">
        <v>1011</v>
      </c>
      <c r="B195" t="s">
        <v>610</v>
      </c>
      <c r="C195" t="s">
        <v>369</v>
      </c>
      <c r="D195" t="s">
        <v>417</v>
      </c>
      <c r="E195" s="16">
        <v>-329000</v>
      </c>
    </row>
    <row r="196" spans="1:5" x14ac:dyDescent="0.2">
      <c r="A196" s="1" t="s">
        <v>1012</v>
      </c>
      <c r="B196" t="s">
        <v>611</v>
      </c>
      <c r="C196" t="s">
        <v>364</v>
      </c>
      <c r="D196" t="s">
        <v>422</v>
      </c>
      <c r="E196" s="16">
        <v>-19000</v>
      </c>
    </row>
    <row r="197" spans="1:5" x14ac:dyDescent="0.2">
      <c r="A197" s="1" t="s">
        <v>1013</v>
      </c>
      <c r="B197" t="s">
        <v>612</v>
      </c>
      <c r="C197" t="s">
        <v>367</v>
      </c>
      <c r="D197" t="s">
        <v>415</v>
      </c>
      <c r="E197" s="16">
        <v>379000</v>
      </c>
    </row>
    <row r="198" spans="1:5" x14ac:dyDescent="0.2">
      <c r="A198" s="1" t="s">
        <v>1014</v>
      </c>
      <c r="B198" t="s">
        <v>613</v>
      </c>
      <c r="C198" t="s">
        <v>367</v>
      </c>
      <c r="D198" t="s">
        <v>417</v>
      </c>
      <c r="E198" s="16">
        <v>-398000</v>
      </c>
    </row>
    <row r="199" spans="1:5" x14ac:dyDescent="0.2">
      <c r="A199" s="1" t="s">
        <v>1015</v>
      </c>
      <c r="B199" t="s">
        <v>614</v>
      </c>
      <c r="C199" t="s">
        <v>364</v>
      </c>
      <c r="D199" t="s">
        <v>417</v>
      </c>
      <c r="E199" s="16">
        <v>317000</v>
      </c>
    </row>
    <row r="200" spans="1:5" x14ac:dyDescent="0.2">
      <c r="A200" s="1" t="s">
        <v>1016</v>
      </c>
      <c r="B200" t="s">
        <v>615</v>
      </c>
      <c r="C200" t="s">
        <v>371</v>
      </c>
      <c r="D200" t="s">
        <v>417</v>
      </c>
      <c r="E200" s="16">
        <v>303000</v>
      </c>
    </row>
    <row r="201" spans="1:5" x14ac:dyDescent="0.2">
      <c r="A201" s="1" t="s">
        <v>1017</v>
      </c>
      <c r="B201" t="s">
        <v>616</v>
      </c>
      <c r="C201" t="s">
        <v>371</v>
      </c>
      <c r="D201" t="s">
        <v>417</v>
      </c>
      <c r="E201" s="16">
        <v>-355000</v>
      </c>
    </row>
    <row r="202" spans="1:5" x14ac:dyDescent="0.2">
      <c r="A202" s="1" t="s">
        <v>1018</v>
      </c>
      <c r="B202" t="s">
        <v>617</v>
      </c>
      <c r="C202" t="s">
        <v>368</v>
      </c>
      <c r="D202" t="s">
        <v>415</v>
      </c>
      <c r="E202" s="16">
        <v>152000</v>
      </c>
    </row>
    <row r="203" spans="1:5" x14ac:dyDescent="0.2">
      <c r="A203" s="1" t="s">
        <v>1019</v>
      </c>
      <c r="B203" t="s">
        <v>618</v>
      </c>
      <c r="C203" t="s">
        <v>368</v>
      </c>
      <c r="D203" t="s">
        <v>422</v>
      </c>
      <c r="E203" s="16">
        <v>353000</v>
      </c>
    </row>
    <row r="204" spans="1:5" x14ac:dyDescent="0.2">
      <c r="A204" s="1" t="s">
        <v>1020</v>
      </c>
      <c r="B204" t="s">
        <v>619</v>
      </c>
      <c r="C204" t="s">
        <v>369</v>
      </c>
      <c r="D204" t="s">
        <v>415</v>
      </c>
      <c r="E204" s="16">
        <v>-111000</v>
      </c>
    </row>
    <row r="205" spans="1:5" x14ac:dyDescent="0.2">
      <c r="A205" s="1" t="s">
        <v>1021</v>
      </c>
      <c r="B205" t="s">
        <v>620</v>
      </c>
      <c r="C205" t="s">
        <v>372</v>
      </c>
      <c r="D205" t="s">
        <v>420</v>
      </c>
      <c r="E205" s="16">
        <v>-377000</v>
      </c>
    </row>
    <row r="206" spans="1:5" x14ac:dyDescent="0.2">
      <c r="A206" s="1" t="s">
        <v>1022</v>
      </c>
      <c r="B206" t="s">
        <v>621</v>
      </c>
      <c r="C206" t="s">
        <v>369</v>
      </c>
      <c r="D206" t="s">
        <v>420</v>
      </c>
      <c r="E206" s="16">
        <v>3000</v>
      </c>
    </row>
    <row r="207" spans="1:5" x14ac:dyDescent="0.2">
      <c r="A207" s="1" t="s">
        <v>1023</v>
      </c>
      <c r="B207" t="s">
        <v>622</v>
      </c>
      <c r="C207" t="s">
        <v>364</v>
      </c>
      <c r="D207" t="s">
        <v>420</v>
      </c>
      <c r="E207" s="16">
        <v>445000</v>
      </c>
    </row>
    <row r="208" spans="1:5" x14ac:dyDescent="0.2">
      <c r="A208" s="1" t="s">
        <v>1024</v>
      </c>
      <c r="B208" t="s">
        <v>623</v>
      </c>
      <c r="C208" t="s">
        <v>364</v>
      </c>
      <c r="D208" t="s">
        <v>420</v>
      </c>
      <c r="E208" s="16">
        <v>-7000</v>
      </c>
    </row>
    <row r="209" spans="1:5" x14ac:dyDescent="0.2">
      <c r="A209" s="1" t="s">
        <v>1025</v>
      </c>
      <c r="B209" t="s">
        <v>624</v>
      </c>
      <c r="C209" t="s">
        <v>366</v>
      </c>
      <c r="D209" t="s">
        <v>415</v>
      </c>
      <c r="E209" s="16">
        <v>452000</v>
      </c>
    </row>
    <row r="210" spans="1:5" x14ac:dyDescent="0.2">
      <c r="A210" s="1" t="s">
        <v>1026</v>
      </c>
      <c r="B210" t="s">
        <v>625</v>
      </c>
      <c r="C210" t="s">
        <v>365</v>
      </c>
      <c r="D210" t="s">
        <v>417</v>
      </c>
      <c r="E210" s="16">
        <v>-227000</v>
      </c>
    </row>
    <row r="211" spans="1:5" x14ac:dyDescent="0.2">
      <c r="A211" s="1" t="s">
        <v>1027</v>
      </c>
      <c r="B211" t="s">
        <v>626</v>
      </c>
      <c r="C211" t="s">
        <v>370</v>
      </c>
      <c r="D211" t="s">
        <v>417</v>
      </c>
      <c r="E211" s="16">
        <v>452000</v>
      </c>
    </row>
    <row r="212" spans="1:5" x14ac:dyDescent="0.2">
      <c r="A212" s="1" t="s">
        <v>1028</v>
      </c>
      <c r="B212" t="s">
        <v>627</v>
      </c>
      <c r="C212" t="s">
        <v>369</v>
      </c>
      <c r="D212" t="s">
        <v>415</v>
      </c>
      <c r="E212" s="16">
        <v>447000</v>
      </c>
    </row>
    <row r="213" spans="1:5" x14ac:dyDescent="0.2">
      <c r="A213" s="1" t="s">
        <v>1029</v>
      </c>
      <c r="B213" t="s">
        <v>628</v>
      </c>
      <c r="C213" t="s">
        <v>365</v>
      </c>
      <c r="D213" t="s">
        <v>417</v>
      </c>
      <c r="E213" s="16">
        <v>496000</v>
      </c>
    </row>
    <row r="214" spans="1:5" x14ac:dyDescent="0.2">
      <c r="A214" s="1" t="s">
        <v>1030</v>
      </c>
      <c r="B214" t="s">
        <v>629</v>
      </c>
      <c r="C214" t="s">
        <v>369</v>
      </c>
      <c r="D214" t="s">
        <v>415</v>
      </c>
      <c r="E214" s="16">
        <v>439000</v>
      </c>
    </row>
    <row r="215" spans="1:5" x14ac:dyDescent="0.2">
      <c r="A215" s="1" t="s">
        <v>1031</v>
      </c>
      <c r="B215" t="s">
        <v>630</v>
      </c>
      <c r="C215" t="s">
        <v>369</v>
      </c>
      <c r="D215" t="s">
        <v>417</v>
      </c>
      <c r="E215" s="16">
        <v>313000</v>
      </c>
    </row>
    <row r="216" spans="1:5" x14ac:dyDescent="0.2">
      <c r="A216" s="1" t="s">
        <v>1032</v>
      </c>
      <c r="B216" t="s">
        <v>631</v>
      </c>
      <c r="C216" t="s">
        <v>364</v>
      </c>
      <c r="D216" t="s">
        <v>417</v>
      </c>
      <c r="E216" s="16">
        <v>276000</v>
      </c>
    </row>
    <row r="217" spans="1:5" x14ac:dyDescent="0.2">
      <c r="A217" s="1" t="s">
        <v>1033</v>
      </c>
      <c r="B217" t="s">
        <v>632</v>
      </c>
      <c r="C217" t="s">
        <v>368</v>
      </c>
      <c r="D217" t="s">
        <v>417</v>
      </c>
      <c r="E217" s="16">
        <v>292000</v>
      </c>
    </row>
    <row r="218" spans="1:5" x14ac:dyDescent="0.2">
      <c r="A218" s="1" t="s">
        <v>1034</v>
      </c>
      <c r="B218" t="s">
        <v>633</v>
      </c>
      <c r="C218" t="s">
        <v>365</v>
      </c>
      <c r="D218" t="s">
        <v>417</v>
      </c>
      <c r="E218" s="16">
        <v>-300000</v>
      </c>
    </row>
    <row r="219" spans="1:5" x14ac:dyDescent="0.2">
      <c r="A219" s="1" t="s">
        <v>1035</v>
      </c>
      <c r="B219" t="s">
        <v>634</v>
      </c>
      <c r="C219" t="s">
        <v>364</v>
      </c>
      <c r="D219" t="s">
        <v>415</v>
      </c>
      <c r="E219" s="16">
        <v>41000</v>
      </c>
    </row>
    <row r="220" spans="1:5" x14ac:dyDescent="0.2">
      <c r="A220" s="1" t="s">
        <v>1036</v>
      </c>
      <c r="B220" t="s">
        <v>635</v>
      </c>
      <c r="C220" t="s">
        <v>365</v>
      </c>
      <c r="D220" t="s">
        <v>422</v>
      </c>
      <c r="E220" s="16">
        <v>-332000</v>
      </c>
    </row>
    <row r="221" spans="1:5" x14ac:dyDescent="0.2">
      <c r="A221" s="1" t="s">
        <v>1037</v>
      </c>
      <c r="B221" t="s">
        <v>636</v>
      </c>
      <c r="C221" t="s">
        <v>364</v>
      </c>
      <c r="D221" t="s">
        <v>415</v>
      </c>
      <c r="E221" s="16">
        <v>211000</v>
      </c>
    </row>
    <row r="222" spans="1:5" x14ac:dyDescent="0.2">
      <c r="A222" s="1" t="s">
        <v>1038</v>
      </c>
      <c r="B222" t="s">
        <v>637</v>
      </c>
      <c r="C222" t="s">
        <v>372</v>
      </c>
      <c r="D222" t="s">
        <v>420</v>
      </c>
      <c r="E222" s="16">
        <v>-249000</v>
      </c>
    </row>
    <row r="223" spans="1:5" x14ac:dyDescent="0.2">
      <c r="A223" s="1" t="s">
        <v>1039</v>
      </c>
      <c r="B223" t="s">
        <v>638</v>
      </c>
      <c r="C223" t="s">
        <v>368</v>
      </c>
      <c r="D223" t="s">
        <v>420</v>
      </c>
      <c r="E223" s="16">
        <v>-441000</v>
      </c>
    </row>
    <row r="224" spans="1:5" x14ac:dyDescent="0.2">
      <c r="A224" s="1" t="s">
        <v>1040</v>
      </c>
      <c r="B224" t="s">
        <v>639</v>
      </c>
      <c r="C224" t="s">
        <v>372</v>
      </c>
      <c r="D224" t="s">
        <v>420</v>
      </c>
      <c r="E224" s="16">
        <v>349000</v>
      </c>
    </row>
    <row r="225" spans="1:5" x14ac:dyDescent="0.2">
      <c r="A225" s="1" t="s">
        <v>1041</v>
      </c>
      <c r="B225" t="s">
        <v>640</v>
      </c>
      <c r="C225" t="s">
        <v>365</v>
      </c>
      <c r="D225" t="s">
        <v>422</v>
      </c>
      <c r="E225" s="16">
        <v>-468000</v>
      </c>
    </row>
    <row r="226" spans="1:5" x14ac:dyDescent="0.2">
      <c r="A226" s="1" t="s">
        <v>1042</v>
      </c>
      <c r="B226" t="s">
        <v>641</v>
      </c>
      <c r="C226" t="s">
        <v>369</v>
      </c>
      <c r="D226" t="s">
        <v>415</v>
      </c>
      <c r="E226" s="16">
        <v>-115000</v>
      </c>
    </row>
    <row r="227" spans="1:5" x14ac:dyDescent="0.2">
      <c r="A227" s="1" t="s">
        <v>1043</v>
      </c>
      <c r="B227" t="s">
        <v>642</v>
      </c>
      <c r="C227" t="s">
        <v>369</v>
      </c>
      <c r="D227" t="s">
        <v>422</v>
      </c>
      <c r="E227" s="16">
        <v>152000</v>
      </c>
    </row>
    <row r="228" spans="1:5" x14ac:dyDescent="0.2">
      <c r="A228" s="1" t="s">
        <v>1044</v>
      </c>
      <c r="B228" t="s">
        <v>643</v>
      </c>
      <c r="C228" t="s">
        <v>371</v>
      </c>
      <c r="D228" t="s">
        <v>415</v>
      </c>
      <c r="E228" s="16">
        <v>57000</v>
      </c>
    </row>
    <row r="229" spans="1:5" x14ac:dyDescent="0.2">
      <c r="A229" s="1" t="s">
        <v>1045</v>
      </c>
      <c r="B229" t="s">
        <v>644</v>
      </c>
      <c r="C229" t="s">
        <v>372</v>
      </c>
      <c r="D229" t="s">
        <v>415</v>
      </c>
      <c r="E229" s="16">
        <v>-191000</v>
      </c>
    </row>
    <row r="230" spans="1:5" x14ac:dyDescent="0.2">
      <c r="A230" s="1" t="s">
        <v>1046</v>
      </c>
      <c r="B230" t="s">
        <v>645</v>
      </c>
      <c r="C230" t="s">
        <v>371</v>
      </c>
      <c r="D230" t="s">
        <v>417</v>
      </c>
      <c r="E230" s="16">
        <v>133000</v>
      </c>
    </row>
    <row r="231" spans="1:5" x14ac:dyDescent="0.2">
      <c r="A231" s="1" t="s">
        <v>1047</v>
      </c>
      <c r="B231" t="s">
        <v>646</v>
      </c>
      <c r="C231" t="s">
        <v>367</v>
      </c>
      <c r="D231" t="s">
        <v>422</v>
      </c>
      <c r="E231" s="16">
        <v>212000</v>
      </c>
    </row>
    <row r="232" spans="1:5" x14ac:dyDescent="0.2">
      <c r="A232" s="1" t="s">
        <v>1048</v>
      </c>
      <c r="B232" t="s">
        <v>647</v>
      </c>
      <c r="C232" t="s">
        <v>366</v>
      </c>
      <c r="D232" t="s">
        <v>417</v>
      </c>
      <c r="E232" s="16">
        <v>-468000</v>
      </c>
    </row>
    <row r="233" spans="1:5" x14ac:dyDescent="0.2">
      <c r="A233" s="1" t="s">
        <v>1049</v>
      </c>
      <c r="B233" t="s">
        <v>648</v>
      </c>
      <c r="C233" t="s">
        <v>372</v>
      </c>
      <c r="D233" t="s">
        <v>420</v>
      </c>
      <c r="E233" s="16">
        <v>300000</v>
      </c>
    </row>
    <row r="234" spans="1:5" x14ac:dyDescent="0.2">
      <c r="A234" s="1" t="s">
        <v>1050</v>
      </c>
      <c r="B234" t="s">
        <v>649</v>
      </c>
      <c r="C234" t="s">
        <v>372</v>
      </c>
      <c r="D234" t="s">
        <v>417</v>
      </c>
      <c r="E234" s="16">
        <v>-396000</v>
      </c>
    </row>
    <row r="235" spans="1:5" x14ac:dyDescent="0.2">
      <c r="A235" s="1" t="s">
        <v>1051</v>
      </c>
      <c r="B235" t="s">
        <v>650</v>
      </c>
      <c r="C235" t="s">
        <v>364</v>
      </c>
      <c r="D235" t="s">
        <v>422</v>
      </c>
      <c r="E235" s="16">
        <v>-428000</v>
      </c>
    </row>
    <row r="236" spans="1:5" x14ac:dyDescent="0.2">
      <c r="A236" s="1" t="s">
        <v>1052</v>
      </c>
      <c r="B236" t="s">
        <v>651</v>
      </c>
      <c r="C236" t="s">
        <v>368</v>
      </c>
      <c r="D236" t="s">
        <v>420</v>
      </c>
      <c r="E236" s="16">
        <v>15000</v>
      </c>
    </row>
    <row r="237" spans="1:5" x14ac:dyDescent="0.2">
      <c r="A237" s="1" t="s">
        <v>1053</v>
      </c>
      <c r="B237" t="s">
        <v>652</v>
      </c>
      <c r="C237" t="s">
        <v>367</v>
      </c>
      <c r="D237" t="s">
        <v>422</v>
      </c>
      <c r="E237" s="16">
        <v>-486000</v>
      </c>
    </row>
    <row r="238" spans="1:5" x14ac:dyDescent="0.2">
      <c r="A238" s="1" t="s">
        <v>1054</v>
      </c>
      <c r="B238" t="s">
        <v>653</v>
      </c>
      <c r="C238" t="s">
        <v>372</v>
      </c>
      <c r="D238" t="s">
        <v>417</v>
      </c>
      <c r="E238" s="16">
        <v>-283000</v>
      </c>
    </row>
    <row r="239" spans="1:5" x14ac:dyDescent="0.2">
      <c r="A239" s="1" t="s">
        <v>1055</v>
      </c>
      <c r="B239" t="s">
        <v>654</v>
      </c>
      <c r="C239" t="s">
        <v>365</v>
      </c>
      <c r="D239" t="s">
        <v>415</v>
      </c>
      <c r="E239" s="16">
        <v>-114000</v>
      </c>
    </row>
    <row r="240" spans="1:5" x14ac:dyDescent="0.2">
      <c r="A240" s="1" t="s">
        <v>1056</v>
      </c>
      <c r="B240" t="s">
        <v>655</v>
      </c>
      <c r="C240" t="s">
        <v>371</v>
      </c>
      <c r="D240" t="s">
        <v>420</v>
      </c>
      <c r="E240" s="16">
        <v>427000</v>
      </c>
    </row>
    <row r="241" spans="1:5" x14ac:dyDescent="0.2">
      <c r="A241" s="1" t="s">
        <v>1057</v>
      </c>
      <c r="B241" t="s">
        <v>656</v>
      </c>
      <c r="C241" t="s">
        <v>367</v>
      </c>
      <c r="D241" t="s">
        <v>415</v>
      </c>
      <c r="E241" s="16">
        <v>251000</v>
      </c>
    </row>
    <row r="242" spans="1:5" x14ac:dyDescent="0.2">
      <c r="A242" s="1" t="s">
        <v>1058</v>
      </c>
      <c r="B242" t="s">
        <v>657</v>
      </c>
      <c r="C242" t="s">
        <v>371</v>
      </c>
      <c r="D242" t="s">
        <v>420</v>
      </c>
      <c r="E242" s="16">
        <v>-69000</v>
      </c>
    </row>
    <row r="243" spans="1:5" x14ac:dyDescent="0.2">
      <c r="A243" s="1" t="s">
        <v>1059</v>
      </c>
      <c r="B243" t="s">
        <v>658</v>
      </c>
      <c r="C243" t="s">
        <v>367</v>
      </c>
      <c r="D243" t="s">
        <v>415</v>
      </c>
      <c r="E243" s="16">
        <v>152000</v>
      </c>
    </row>
    <row r="244" spans="1:5" x14ac:dyDescent="0.2">
      <c r="A244" s="1" t="s">
        <v>1060</v>
      </c>
      <c r="B244" t="s">
        <v>659</v>
      </c>
      <c r="C244" t="s">
        <v>364</v>
      </c>
      <c r="D244" t="s">
        <v>417</v>
      </c>
      <c r="E244" s="16">
        <v>-352000</v>
      </c>
    </row>
    <row r="245" spans="1:5" x14ac:dyDescent="0.2">
      <c r="A245" s="1" t="s">
        <v>1061</v>
      </c>
      <c r="B245" t="s">
        <v>660</v>
      </c>
      <c r="C245" t="s">
        <v>371</v>
      </c>
      <c r="D245" t="s">
        <v>415</v>
      </c>
      <c r="E245" s="16">
        <v>-474000</v>
      </c>
    </row>
    <row r="246" spans="1:5" x14ac:dyDescent="0.2">
      <c r="A246" s="1" t="s">
        <v>1062</v>
      </c>
      <c r="B246" t="s">
        <v>661</v>
      </c>
      <c r="C246" t="s">
        <v>364</v>
      </c>
      <c r="D246" t="s">
        <v>422</v>
      </c>
      <c r="E246" s="16">
        <v>73000</v>
      </c>
    </row>
    <row r="247" spans="1:5" x14ac:dyDescent="0.2">
      <c r="A247" s="1" t="s">
        <v>1063</v>
      </c>
      <c r="B247" t="s">
        <v>662</v>
      </c>
      <c r="C247" t="s">
        <v>368</v>
      </c>
      <c r="D247" t="s">
        <v>415</v>
      </c>
      <c r="E247" s="16">
        <v>-385000</v>
      </c>
    </row>
    <row r="248" spans="1:5" x14ac:dyDescent="0.2">
      <c r="A248" s="1" t="s">
        <v>1064</v>
      </c>
      <c r="B248" t="s">
        <v>663</v>
      </c>
      <c r="C248" t="s">
        <v>372</v>
      </c>
      <c r="D248" t="s">
        <v>417</v>
      </c>
      <c r="E248" s="16">
        <v>32000</v>
      </c>
    </row>
    <row r="249" spans="1:5" x14ac:dyDescent="0.2">
      <c r="A249" s="1" t="s">
        <v>1065</v>
      </c>
      <c r="B249" t="s">
        <v>664</v>
      </c>
      <c r="C249" t="s">
        <v>367</v>
      </c>
      <c r="D249" t="s">
        <v>420</v>
      </c>
      <c r="E249" s="16">
        <v>-210000</v>
      </c>
    </row>
    <row r="250" spans="1:5" x14ac:dyDescent="0.2">
      <c r="A250" s="1" t="s">
        <v>1066</v>
      </c>
      <c r="B250" t="s">
        <v>665</v>
      </c>
      <c r="C250" t="s">
        <v>364</v>
      </c>
      <c r="D250" t="s">
        <v>415</v>
      </c>
      <c r="E250" s="16">
        <v>-456000</v>
      </c>
    </row>
    <row r="251" spans="1:5" x14ac:dyDescent="0.2">
      <c r="A251" s="1" t="s">
        <v>1067</v>
      </c>
      <c r="B251" t="s">
        <v>666</v>
      </c>
      <c r="C251" t="s">
        <v>365</v>
      </c>
      <c r="D251" t="s">
        <v>415</v>
      </c>
      <c r="E251" s="16">
        <v>393000</v>
      </c>
    </row>
    <row r="252" spans="1:5" x14ac:dyDescent="0.2">
      <c r="A252" s="1" t="s">
        <v>1068</v>
      </c>
      <c r="B252" t="s">
        <v>667</v>
      </c>
      <c r="C252" t="s">
        <v>369</v>
      </c>
      <c r="D252" t="s">
        <v>417</v>
      </c>
      <c r="E252" s="16">
        <v>123000</v>
      </c>
    </row>
    <row r="253" spans="1:5" x14ac:dyDescent="0.2">
      <c r="A253" s="1" t="s">
        <v>1069</v>
      </c>
      <c r="B253" t="s">
        <v>668</v>
      </c>
      <c r="C253" t="s">
        <v>365</v>
      </c>
      <c r="D253" t="s">
        <v>422</v>
      </c>
      <c r="E253" s="16">
        <v>63000</v>
      </c>
    </row>
    <row r="254" spans="1:5" x14ac:dyDescent="0.2">
      <c r="A254" s="1" t="s">
        <v>1070</v>
      </c>
      <c r="B254" t="s">
        <v>669</v>
      </c>
      <c r="C254" t="s">
        <v>372</v>
      </c>
      <c r="D254" t="s">
        <v>420</v>
      </c>
      <c r="E254" s="16">
        <v>-102000</v>
      </c>
    </row>
    <row r="255" spans="1:5" x14ac:dyDescent="0.2">
      <c r="A255" s="1" t="s">
        <v>1071</v>
      </c>
      <c r="B255" t="s">
        <v>670</v>
      </c>
      <c r="C255" t="s">
        <v>372</v>
      </c>
      <c r="D255" t="s">
        <v>422</v>
      </c>
      <c r="E255" s="16">
        <v>42000</v>
      </c>
    </row>
    <row r="256" spans="1:5" x14ac:dyDescent="0.2">
      <c r="A256" s="1" t="s">
        <v>1072</v>
      </c>
      <c r="B256" t="s">
        <v>671</v>
      </c>
      <c r="C256" t="s">
        <v>366</v>
      </c>
      <c r="D256" t="s">
        <v>422</v>
      </c>
      <c r="E256" s="16">
        <v>-200000</v>
      </c>
    </row>
    <row r="257" spans="1:5" x14ac:dyDescent="0.2">
      <c r="A257" s="1" t="s">
        <v>1073</v>
      </c>
      <c r="B257" t="s">
        <v>672</v>
      </c>
      <c r="C257" t="s">
        <v>369</v>
      </c>
      <c r="D257" t="s">
        <v>420</v>
      </c>
      <c r="E257" s="16">
        <v>246000</v>
      </c>
    </row>
    <row r="258" spans="1:5" x14ac:dyDescent="0.2">
      <c r="A258" s="1" t="s">
        <v>1074</v>
      </c>
      <c r="B258" t="s">
        <v>673</v>
      </c>
      <c r="C258" t="s">
        <v>366</v>
      </c>
      <c r="D258" t="s">
        <v>422</v>
      </c>
      <c r="E258" s="16">
        <v>-60000</v>
      </c>
    </row>
    <row r="259" spans="1:5" x14ac:dyDescent="0.2">
      <c r="A259" s="1" t="s">
        <v>1075</v>
      </c>
      <c r="B259" t="s">
        <v>674</v>
      </c>
      <c r="C259" t="s">
        <v>364</v>
      </c>
      <c r="D259" t="s">
        <v>415</v>
      </c>
      <c r="E259" s="16">
        <v>116000</v>
      </c>
    </row>
    <row r="260" spans="1:5" x14ac:dyDescent="0.2">
      <c r="A260" s="1" t="s">
        <v>1076</v>
      </c>
      <c r="B260" t="s">
        <v>675</v>
      </c>
      <c r="C260" t="s">
        <v>368</v>
      </c>
      <c r="D260" t="s">
        <v>417</v>
      </c>
      <c r="E260" s="16">
        <v>-41000</v>
      </c>
    </row>
    <row r="261" spans="1:5" x14ac:dyDescent="0.2">
      <c r="A261" s="1" t="s">
        <v>1077</v>
      </c>
      <c r="B261" t="s">
        <v>676</v>
      </c>
      <c r="C261" t="s">
        <v>372</v>
      </c>
      <c r="D261" t="s">
        <v>420</v>
      </c>
      <c r="E261" s="16">
        <v>-229000</v>
      </c>
    </row>
    <row r="262" spans="1:5" x14ac:dyDescent="0.2">
      <c r="A262" s="1" t="s">
        <v>1078</v>
      </c>
      <c r="B262" t="s">
        <v>677</v>
      </c>
      <c r="C262" t="s">
        <v>364</v>
      </c>
      <c r="D262" t="s">
        <v>422</v>
      </c>
      <c r="E262" s="16">
        <v>197000</v>
      </c>
    </row>
    <row r="263" spans="1:5" x14ac:dyDescent="0.2">
      <c r="A263" s="1" t="s">
        <v>1079</v>
      </c>
      <c r="B263" t="s">
        <v>678</v>
      </c>
      <c r="C263" t="s">
        <v>368</v>
      </c>
      <c r="D263" t="s">
        <v>417</v>
      </c>
      <c r="E263" s="16">
        <v>281000</v>
      </c>
    </row>
    <row r="264" spans="1:5" x14ac:dyDescent="0.2">
      <c r="A264" s="1" t="s">
        <v>1080</v>
      </c>
      <c r="B264" t="s">
        <v>679</v>
      </c>
      <c r="C264" t="s">
        <v>368</v>
      </c>
      <c r="D264" t="s">
        <v>415</v>
      </c>
      <c r="E264" s="16">
        <v>-53000</v>
      </c>
    </row>
    <row r="265" spans="1:5" x14ac:dyDescent="0.2">
      <c r="A265" s="1" t="s">
        <v>1081</v>
      </c>
      <c r="B265" t="s">
        <v>680</v>
      </c>
      <c r="C265" t="s">
        <v>370</v>
      </c>
      <c r="D265" t="s">
        <v>415</v>
      </c>
      <c r="E265" s="16">
        <v>413000</v>
      </c>
    </row>
    <row r="266" spans="1:5" x14ac:dyDescent="0.2">
      <c r="A266" s="1" t="s">
        <v>1082</v>
      </c>
      <c r="B266" t="s">
        <v>681</v>
      </c>
      <c r="C266" t="s">
        <v>364</v>
      </c>
      <c r="D266" t="s">
        <v>417</v>
      </c>
      <c r="E266" s="16">
        <v>489000</v>
      </c>
    </row>
    <row r="267" spans="1:5" x14ac:dyDescent="0.2">
      <c r="A267" s="1" t="s">
        <v>1083</v>
      </c>
      <c r="B267" t="s">
        <v>682</v>
      </c>
      <c r="C267" t="s">
        <v>369</v>
      </c>
      <c r="D267" t="s">
        <v>422</v>
      </c>
      <c r="E267" s="16">
        <v>50000</v>
      </c>
    </row>
    <row r="268" spans="1:5" x14ac:dyDescent="0.2">
      <c r="A268" s="1" t="s">
        <v>1084</v>
      </c>
      <c r="B268" t="s">
        <v>683</v>
      </c>
      <c r="C268" t="s">
        <v>369</v>
      </c>
      <c r="D268" t="s">
        <v>420</v>
      </c>
      <c r="E268" s="16">
        <v>277000</v>
      </c>
    </row>
    <row r="269" spans="1:5" x14ac:dyDescent="0.2">
      <c r="A269" s="1" t="s">
        <v>1085</v>
      </c>
      <c r="B269" t="s">
        <v>684</v>
      </c>
      <c r="C269" t="s">
        <v>372</v>
      </c>
      <c r="D269" t="s">
        <v>417</v>
      </c>
      <c r="E269" s="16">
        <v>-120000</v>
      </c>
    </row>
    <row r="270" spans="1:5" x14ac:dyDescent="0.2">
      <c r="A270" s="1" t="s">
        <v>1086</v>
      </c>
      <c r="B270" t="s">
        <v>685</v>
      </c>
      <c r="C270" t="s">
        <v>367</v>
      </c>
      <c r="D270" t="s">
        <v>422</v>
      </c>
      <c r="E270" s="16">
        <v>-16000</v>
      </c>
    </row>
    <row r="271" spans="1:5" x14ac:dyDescent="0.2">
      <c r="A271" s="1" t="s">
        <v>1087</v>
      </c>
      <c r="B271" t="s">
        <v>686</v>
      </c>
      <c r="C271" t="s">
        <v>367</v>
      </c>
      <c r="D271" t="s">
        <v>415</v>
      </c>
      <c r="E271" s="16">
        <v>-398000</v>
      </c>
    </row>
    <row r="272" spans="1:5" x14ac:dyDescent="0.2">
      <c r="A272" s="1" t="s">
        <v>1088</v>
      </c>
      <c r="B272" t="s">
        <v>687</v>
      </c>
      <c r="C272" t="s">
        <v>369</v>
      </c>
      <c r="D272" t="s">
        <v>420</v>
      </c>
      <c r="E272" s="16">
        <v>-173000</v>
      </c>
    </row>
    <row r="273" spans="1:5" x14ac:dyDescent="0.2">
      <c r="A273" s="1" t="s">
        <v>1089</v>
      </c>
      <c r="B273" t="s">
        <v>688</v>
      </c>
      <c r="C273" t="s">
        <v>369</v>
      </c>
      <c r="D273" t="s">
        <v>417</v>
      </c>
      <c r="E273" s="16">
        <v>-450000</v>
      </c>
    </row>
    <row r="274" spans="1:5" x14ac:dyDescent="0.2">
      <c r="A274" s="1" t="s">
        <v>1090</v>
      </c>
      <c r="B274" t="s">
        <v>689</v>
      </c>
      <c r="C274" t="s">
        <v>365</v>
      </c>
      <c r="D274" t="s">
        <v>415</v>
      </c>
      <c r="E274" s="16">
        <v>-287000</v>
      </c>
    </row>
    <row r="275" spans="1:5" x14ac:dyDescent="0.2">
      <c r="A275" s="1" t="s">
        <v>1091</v>
      </c>
      <c r="B275" t="s">
        <v>690</v>
      </c>
      <c r="C275" t="s">
        <v>365</v>
      </c>
      <c r="D275" t="s">
        <v>422</v>
      </c>
      <c r="E275" s="16">
        <v>370000</v>
      </c>
    </row>
    <row r="276" spans="1:5" x14ac:dyDescent="0.2">
      <c r="A276" s="1" t="s">
        <v>1092</v>
      </c>
      <c r="B276" t="s">
        <v>691</v>
      </c>
      <c r="C276" t="s">
        <v>369</v>
      </c>
      <c r="D276" t="s">
        <v>420</v>
      </c>
      <c r="E276" s="16">
        <v>338000</v>
      </c>
    </row>
    <row r="277" spans="1:5" x14ac:dyDescent="0.2">
      <c r="A277" s="1" t="s">
        <v>1093</v>
      </c>
      <c r="B277" t="s">
        <v>692</v>
      </c>
      <c r="C277" t="s">
        <v>366</v>
      </c>
      <c r="D277" t="s">
        <v>415</v>
      </c>
      <c r="E277" s="16">
        <v>-382000</v>
      </c>
    </row>
    <row r="278" spans="1:5" x14ac:dyDescent="0.2">
      <c r="A278" s="1" t="s">
        <v>1094</v>
      </c>
      <c r="B278" t="s">
        <v>693</v>
      </c>
      <c r="C278" t="s">
        <v>371</v>
      </c>
      <c r="D278" t="s">
        <v>415</v>
      </c>
      <c r="E278" s="16">
        <v>-265000</v>
      </c>
    </row>
    <row r="279" spans="1:5" x14ac:dyDescent="0.2">
      <c r="A279" s="1" t="s">
        <v>1095</v>
      </c>
      <c r="B279" t="s">
        <v>694</v>
      </c>
      <c r="C279" t="s">
        <v>370</v>
      </c>
      <c r="D279" t="s">
        <v>415</v>
      </c>
      <c r="E279" s="16">
        <v>-296000</v>
      </c>
    </row>
    <row r="280" spans="1:5" x14ac:dyDescent="0.2">
      <c r="A280" s="1" t="s">
        <v>1096</v>
      </c>
      <c r="B280" t="s">
        <v>695</v>
      </c>
      <c r="C280" t="s">
        <v>368</v>
      </c>
      <c r="D280" t="s">
        <v>422</v>
      </c>
      <c r="E280" s="16">
        <v>-86000</v>
      </c>
    </row>
    <row r="281" spans="1:5" x14ac:dyDescent="0.2">
      <c r="A281" s="1" t="s">
        <v>1097</v>
      </c>
      <c r="B281" t="s">
        <v>696</v>
      </c>
      <c r="C281" t="s">
        <v>369</v>
      </c>
      <c r="D281" t="s">
        <v>420</v>
      </c>
      <c r="E281" s="16">
        <v>134000</v>
      </c>
    </row>
    <row r="282" spans="1:5" x14ac:dyDescent="0.2">
      <c r="A282" s="1" t="s">
        <v>1098</v>
      </c>
      <c r="B282" t="s">
        <v>697</v>
      </c>
      <c r="C282" t="s">
        <v>367</v>
      </c>
      <c r="D282" t="s">
        <v>415</v>
      </c>
      <c r="E282" s="16">
        <v>67000</v>
      </c>
    </row>
    <row r="283" spans="1:5" x14ac:dyDescent="0.2">
      <c r="A283" s="1" t="s">
        <v>1099</v>
      </c>
      <c r="B283" t="s">
        <v>698</v>
      </c>
      <c r="C283" t="s">
        <v>366</v>
      </c>
      <c r="D283" t="s">
        <v>417</v>
      </c>
      <c r="E283" s="16">
        <v>165000</v>
      </c>
    </row>
    <row r="284" spans="1:5" x14ac:dyDescent="0.2">
      <c r="A284" s="1" t="s">
        <v>1100</v>
      </c>
      <c r="B284" t="s">
        <v>699</v>
      </c>
      <c r="C284" t="s">
        <v>370</v>
      </c>
      <c r="D284" t="s">
        <v>420</v>
      </c>
      <c r="E284" s="16">
        <v>74000</v>
      </c>
    </row>
    <row r="285" spans="1:5" x14ac:dyDescent="0.2">
      <c r="A285" s="1" t="s">
        <v>1101</v>
      </c>
      <c r="B285" t="s">
        <v>700</v>
      </c>
      <c r="C285" t="s">
        <v>367</v>
      </c>
      <c r="D285" t="s">
        <v>417</v>
      </c>
      <c r="E285" s="16">
        <v>-451000</v>
      </c>
    </row>
    <row r="286" spans="1:5" x14ac:dyDescent="0.2">
      <c r="A286" s="1" t="s">
        <v>1102</v>
      </c>
      <c r="B286" t="s">
        <v>701</v>
      </c>
      <c r="C286" t="s">
        <v>367</v>
      </c>
      <c r="D286" t="s">
        <v>420</v>
      </c>
      <c r="E286" s="16">
        <v>303000</v>
      </c>
    </row>
    <row r="287" spans="1:5" x14ac:dyDescent="0.2">
      <c r="A287" s="1" t="s">
        <v>1103</v>
      </c>
      <c r="B287" t="s">
        <v>702</v>
      </c>
      <c r="C287" t="s">
        <v>365</v>
      </c>
      <c r="D287" t="s">
        <v>422</v>
      </c>
      <c r="E287" s="16">
        <v>-96000</v>
      </c>
    </row>
    <row r="288" spans="1:5" x14ac:dyDescent="0.2">
      <c r="A288" s="1" t="s">
        <v>1104</v>
      </c>
      <c r="B288" t="s">
        <v>703</v>
      </c>
      <c r="C288" t="s">
        <v>369</v>
      </c>
      <c r="D288" t="s">
        <v>417</v>
      </c>
      <c r="E288" s="16">
        <v>40000</v>
      </c>
    </row>
    <row r="289" spans="1:5" x14ac:dyDescent="0.2">
      <c r="A289" s="1" t="s">
        <v>989</v>
      </c>
      <c r="B289" t="s">
        <v>704</v>
      </c>
      <c r="C289" t="s">
        <v>366</v>
      </c>
      <c r="D289" t="s">
        <v>422</v>
      </c>
      <c r="E289" s="16">
        <v>-297000</v>
      </c>
    </row>
    <row r="290" spans="1:5" x14ac:dyDescent="0.2">
      <c r="A290" s="1" t="s">
        <v>1105</v>
      </c>
      <c r="B290" t="s">
        <v>705</v>
      </c>
      <c r="C290" t="s">
        <v>365</v>
      </c>
      <c r="D290" t="s">
        <v>415</v>
      </c>
      <c r="E290" s="16">
        <v>126000</v>
      </c>
    </row>
    <row r="291" spans="1:5" x14ac:dyDescent="0.2">
      <c r="A291" s="1" t="s">
        <v>1106</v>
      </c>
      <c r="B291" t="s">
        <v>706</v>
      </c>
      <c r="C291" t="s">
        <v>369</v>
      </c>
      <c r="D291" t="s">
        <v>422</v>
      </c>
      <c r="E291" s="16">
        <v>378000</v>
      </c>
    </row>
    <row r="292" spans="1:5" x14ac:dyDescent="0.2">
      <c r="A292" s="1" t="s">
        <v>1107</v>
      </c>
      <c r="B292" t="s">
        <v>707</v>
      </c>
      <c r="C292" t="s">
        <v>371</v>
      </c>
      <c r="D292" t="s">
        <v>417</v>
      </c>
      <c r="E292" s="16">
        <v>116000</v>
      </c>
    </row>
    <row r="293" spans="1:5" x14ac:dyDescent="0.2">
      <c r="A293" s="1" t="s">
        <v>1108</v>
      </c>
      <c r="B293" t="s">
        <v>708</v>
      </c>
      <c r="C293" t="s">
        <v>371</v>
      </c>
      <c r="D293" t="s">
        <v>422</v>
      </c>
      <c r="E293" s="16">
        <v>-173000</v>
      </c>
    </row>
    <row r="294" spans="1:5" x14ac:dyDescent="0.2">
      <c r="A294" s="1" t="s">
        <v>1109</v>
      </c>
      <c r="B294" t="s">
        <v>709</v>
      </c>
      <c r="C294" t="s">
        <v>367</v>
      </c>
      <c r="D294" t="s">
        <v>415</v>
      </c>
      <c r="E294" s="16">
        <v>-132000</v>
      </c>
    </row>
    <row r="295" spans="1:5" x14ac:dyDescent="0.2">
      <c r="A295" s="1" t="s">
        <v>1110</v>
      </c>
      <c r="B295" t="s">
        <v>710</v>
      </c>
      <c r="C295" t="s">
        <v>367</v>
      </c>
      <c r="D295" t="s">
        <v>415</v>
      </c>
      <c r="E295" s="16">
        <v>-336000</v>
      </c>
    </row>
    <row r="296" spans="1:5" x14ac:dyDescent="0.2">
      <c r="A296" s="1" t="s">
        <v>1111</v>
      </c>
      <c r="B296" t="s">
        <v>711</v>
      </c>
      <c r="C296" t="s">
        <v>372</v>
      </c>
      <c r="D296" t="s">
        <v>420</v>
      </c>
      <c r="E296" s="16">
        <v>-137000</v>
      </c>
    </row>
    <row r="297" spans="1:5" x14ac:dyDescent="0.2">
      <c r="A297" s="1" t="s">
        <v>1112</v>
      </c>
      <c r="B297" t="s">
        <v>712</v>
      </c>
      <c r="C297" t="s">
        <v>366</v>
      </c>
      <c r="D297" t="s">
        <v>417</v>
      </c>
      <c r="E297" s="16">
        <v>180000</v>
      </c>
    </row>
    <row r="298" spans="1:5" x14ac:dyDescent="0.2">
      <c r="A298" s="1" t="s">
        <v>1113</v>
      </c>
      <c r="B298" t="s">
        <v>713</v>
      </c>
      <c r="C298" t="s">
        <v>365</v>
      </c>
      <c r="D298" t="s">
        <v>415</v>
      </c>
      <c r="E298" s="16">
        <v>335000</v>
      </c>
    </row>
    <row r="299" spans="1:5" x14ac:dyDescent="0.2">
      <c r="A299" s="1" t="s">
        <v>1114</v>
      </c>
      <c r="B299" t="s">
        <v>713</v>
      </c>
      <c r="C299" t="s">
        <v>371</v>
      </c>
      <c r="D299" t="s">
        <v>415</v>
      </c>
      <c r="E299" s="16">
        <v>396000</v>
      </c>
    </row>
    <row r="300" spans="1:5" x14ac:dyDescent="0.2">
      <c r="A300" s="1" t="s">
        <v>1115</v>
      </c>
      <c r="B300" t="s">
        <v>714</v>
      </c>
      <c r="C300" t="s">
        <v>364</v>
      </c>
      <c r="D300" t="s">
        <v>420</v>
      </c>
      <c r="E300" s="16">
        <v>403000</v>
      </c>
    </row>
    <row r="301" spans="1:5" x14ac:dyDescent="0.2">
      <c r="A301" s="1" t="s">
        <v>1116</v>
      </c>
      <c r="B301" t="s">
        <v>715</v>
      </c>
      <c r="C301" t="s">
        <v>367</v>
      </c>
      <c r="D301" t="s">
        <v>422</v>
      </c>
      <c r="E301" s="16">
        <v>32000</v>
      </c>
    </row>
    <row r="302" spans="1:5" x14ac:dyDescent="0.2">
      <c r="A302" s="1" t="s">
        <v>1117</v>
      </c>
      <c r="B302" t="s">
        <v>716</v>
      </c>
      <c r="C302" t="s">
        <v>367</v>
      </c>
      <c r="D302" t="s">
        <v>420</v>
      </c>
      <c r="E302" s="16">
        <v>-439000</v>
      </c>
    </row>
    <row r="303" spans="1:5" x14ac:dyDescent="0.2">
      <c r="A303" s="1" t="s">
        <v>1118</v>
      </c>
      <c r="B303" t="s">
        <v>717</v>
      </c>
      <c r="C303" t="s">
        <v>368</v>
      </c>
      <c r="D303" t="s">
        <v>422</v>
      </c>
      <c r="E303" s="16">
        <v>-118000</v>
      </c>
    </row>
    <row r="304" spans="1:5" x14ac:dyDescent="0.2">
      <c r="A304" s="1" t="s">
        <v>1119</v>
      </c>
      <c r="B304" t="s">
        <v>718</v>
      </c>
      <c r="C304" t="s">
        <v>366</v>
      </c>
      <c r="D304" t="s">
        <v>422</v>
      </c>
      <c r="E304" s="16">
        <v>-452000</v>
      </c>
    </row>
    <row r="305" spans="1:5" x14ac:dyDescent="0.2">
      <c r="A305" s="1" t="s">
        <v>1120</v>
      </c>
      <c r="B305" t="s">
        <v>719</v>
      </c>
      <c r="C305" t="s">
        <v>370</v>
      </c>
      <c r="D305" t="s">
        <v>415</v>
      </c>
      <c r="E305" s="16">
        <v>51000</v>
      </c>
    </row>
    <row r="306" spans="1:5" x14ac:dyDescent="0.2">
      <c r="A306" s="1" t="s">
        <v>1121</v>
      </c>
      <c r="B306" t="s">
        <v>720</v>
      </c>
      <c r="C306" t="s">
        <v>372</v>
      </c>
      <c r="D306" t="s">
        <v>415</v>
      </c>
      <c r="E306" s="16">
        <v>344000</v>
      </c>
    </row>
    <row r="307" spans="1:5" x14ac:dyDescent="0.2">
      <c r="A307" s="1" t="s">
        <v>1122</v>
      </c>
      <c r="B307" t="s">
        <v>721</v>
      </c>
      <c r="C307" t="s">
        <v>370</v>
      </c>
      <c r="D307" t="s">
        <v>417</v>
      </c>
      <c r="E307" s="16">
        <v>150000</v>
      </c>
    </row>
    <row r="308" spans="1:5" x14ac:dyDescent="0.2">
      <c r="A308" s="1" t="s">
        <v>1123</v>
      </c>
      <c r="B308" t="s">
        <v>722</v>
      </c>
      <c r="C308" t="s">
        <v>367</v>
      </c>
      <c r="D308" t="s">
        <v>415</v>
      </c>
      <c r="E308" s="16">
        <v>-4000</v>
      </c>
    </row>
    <row r="309" spans="1:5" x14ac:dyDescent="0.2">
      <c r="A309" s="1" t="s">
        <v>1124</v>
      </c>
      <c r="B309" t="s">
        <v>723</v>
      </c>
      <c r="C309" t="s">
        <v>372</v>
      </c>
      <c r="D309" t="s">
        <v>420</v>
      </c>
      <c r="E309" s="16">
        <v>-402000</v>
      </c>
    </row>
    <row r="310" spans="1:5" x14ac:dyDescent="0.2">
      <c r="A310" s="1" t="s">
        <v>1125</v>
      </c>
      <c r="B310" t="s">
        <v>724</v>
      </c>
      <c r="C310" t="s">
        <v>372</v>
      </c>
      <c r="D310" t="s">
        <v>420</v>
      </c>
      <c r="E310" s="16">
        <v>291000</v>
      </c>
    </row>
    <row r="311" spans="1:5" x14ac:dyDescent="0.2">
      <c r="A311" s="1" t="s">
        <v>1126</v>
      </c>
      <c r="B311" t="s">
        <v>725</v>
      </c>
      <c r="C311" t="s">
        <v>369</v>
      </c>
      <c r="D311" t="s">
        <v>415</v>
      </c>
      <c r="E311" s="16">
        <v>204000</v>
      </c>
    </row>
    <row r="312" spans="1:5" x14ac:dyDescent="0.2">
      <c r="A312" s="1" t="s">
        <v>1127</v>
      </c>
      <c r="B312" t="s">
        <v>726</v>
      </c>
      <c r="C312" t="s">
        <v>368</v>
      </c>
      <c r="D312" t="s">
        <v>417</v>
      </c>
      <c r="E312" s="16">
        <v>157000</v>
      </c>
    </row>
    <row r="313" spans="1:5" x14ac:dyDescent="0.2">
      <c r="A313" s="1" t="s">
        <v>1128</v>
      </c>
      <c r="B313" t="s">
        <v>727</v>
      </c>
      <c r="C313" t="s">
        <v>369</v>
      </c>
      <c r="D313" t="s">
        <v>417</v>
      </c>
      <c r="E313" s="16">
        <v>-77000</v>
      </c>
    </row>
    <row r="314" spans="1:5" x14ac:dyDescent="0.2">
      <c r="A314" s="1" t="s">
        <v>1129</v>
      </c>
      <c r="B314" t="s">
        <v>728</v>
      </c>
      <c r="C314" t="s">
        <v>367</v>
      </c>
      <c r="D314" t="s">
        <v>422</v>
      </c>
      <c r="E314" s="16">
        <v>-282000</v>
      </c>
    </row>
    <row r="315" spans="1:5" x14ac:dyDescent="0.2">
      <c r="A315" s="1" t="s">
        <v>1130</v>
      </c>
      <c r="B315" t="s">
        <v>729</v>
      </c>
      <c r="C315" t="s">
        <v>365</v>
      </c>
      <c r="D315" t="s">
        <v>420</v>
      </c>
      <c r="E315" s="16">
        <v>-176000</v>
      </c>
    </row>
    <row r="316" spans="1:5" x14ac:dyDescent="0.2">
      <c r="A316" s="1" t="s">
        <v>1131</v>
      </c>
      <c r="B316" t="s">
        <v>730</v>
      </c>
      <c r="C316" t="s">
        <v>371</v>
      </c>
      <c r="D316" t="s">
        <v>420</v>
      </c>
      <c r="E316" s="16">
        <v>-38000</v>
      </c>
    </row>
    <row r="317" spans="1:5" x14ac:dyDescent="0.2">
      <c r="A317" s="1" t="s">
        <v>1132</v>
      </c>
      <c r="B317" t="s">
        <v>731</v>
      </c>
      <c r="C317" t="s">
        <v>370</v>
      </c>
      <c r="D317" t="s">
        <v>415</v>
      </c>
      <c r="E317" s="16">
        <v>220000</v>
      </c>
    </row>
    <row r="318" spans="1:5" x14ac:dyDescent="0.2">
      <c r="A318" s="1" t="s">
        <v>1133</v>
      </c>
      <c r="B318" t="s">
        <v>732</v>
      </c>
      <c r="C318" t="s">
        <v>367</v>
      </c>
      <c r="D318" t="s">
        <v>422</v>
      </c>
      <c r="E318" s="16">
        <v>-481000</v>
      </c>
    </row>
    <row r="319" spans="1:5" x14ac:dyDescent="0.2">
      <c r="A319" s="1" t="s">
        <v>1134</v>
      </c>
      <c r="B319" t="s">
        <v>733</v>
      </c>
      <c r="C319" t="s">
        <v>367</v>
      </c>
      <c r="D319" t="s">
        <v>417</v>
      </c>
      <c r="E319" s="16">
        <v>-263000</v>
      </c>
    </row>
    <row r="320" spans="1:5" x14ac:dyDescent="0.2">
      <c r="A320" s="1" t="s">
        <v>1135</v>
      </c>
      <c r="B320" t="s">
        <v>734</v>
      </c>
      <c r="C320" t="s">
        <v>369</v>
      </c>
      <c r="D320" t="s">
        <v>422</v>
      </c>
      <c r="E320" s="16">
        <v>-162000</v>
      </c>
    </row>
    <row r="321" spans="1:5" x14ac:dyDescent="0.2">
      <c r="A321" s="1" t="s">
        <v>1136</v>
      </c>
      <c r="B321" t="s">
        <v>735</v>
      </c>
      <c r="C321" t="s">
        <v>365</v>
      </c>
      <c r="D321" t="s">
        <v>417</v>
      </c>
      <c r="E321" s="16">
        <v>283000</v>
      </c>
    </row>
    <row r="322" spans="1:5" x14ac:dyDescent="0.2">
      <c r="A322" s="1" t="s">
        <v>1137</v>
      </c>
      <c r="B322" t="s">
        <v>736</v>
      </c>
      <c r="C322" t="s">
        <v>364</v>
      </c>
      <c r="D322" t="s">
        <v>417</v>
      </c>
      <c r="E322" s="16">
        <v>288000</v>
      </c>
    </row>
    <row r="323" spans="1:5" x14ac:dyDescent="0.2">
      <c r="A323" s="1" t="s">
        <v>1138</v>
      </c>
      <c r="B323" t="s">
        <v>737</v>
      </c>
      <c r="C323" t="s">
        <v>367</v>
      </c>
      <c r="D323" t="s">
        <v>422</v>
      </c>
      <c r="E323" s="16">
        <v>113000</v>
      </c>
    </row>
    <row r="324" spans="1:5" x14ac:dyDescent="0.2">
      <c r="A324" s="1" t="s">
        <v>1139</v>
      </c>
      <c r="B324" t="s">
        <v>738</v>
      </c>
      <c r="C324" t="s">
        <v>371</v>
      </c>
      <c r="D324" t="s">
        <v>415</v>
      </c>
      <c r="E324" s="16">
        <v>401000</v>
      </c>
    </row>
    <row r="325" spans="1:5" x14ac:dyDescent="0.2">
      <c r="A325" s="1" t="s">
        <v>1140</v>
      </c>
      <c r="B325" t="s">
        <v>739</v>
      </c>
      <c r="C325" t="s">
        <v>369</v>
      </c>
      <c r="D325" t="s">
        <v>420</v>
      </c>
      <c r="E325" s="16">
        <v>239000</v>
      </c>
    </row>
    <row r="326" spans="1:5" x14ac:dyDescent="0.2">
      <c r="A326" s="1" t="s">
        <v>1141</v>
      </c>
      <c r="B326" t="s">
        <v>740</v>
      </c>
      <c r="C326" t="s">
        <v>368</v>
      </c>
      <c r="D326" t="s">
        <v>415</v>
      </c>
      <c r="E326" s="16">
        <v>210000</v>
      </c>
    </row>
    <row r="327" spans="1:5" x14ac:dyDescent="0.2">
      <c r="A327" s="1" t="s">
        <v>1118</v>
      </c>
      <c r="B327" t="s">
        <v>741</v>
      </c>
      <c r="C327" t="s">
        <v>365</v>
      </c>
      <c r="D327" t="s">
        <v>415</v>
      </c>
      <c r="E327" s="16">
        <v>452000</v>
      </c>
    </row>
    <row r="328" spans="1:5" x14ac:dyDescent="0.2">
      <c r="A328" s="1" t="s">
        <v>1142</v>
      </c>
      <c r="B328" t="s">
        <v>742</v>
      </c>
      <c r="C328" t="s">
        <v>370</v>
      </c>
      <c r="D328" t="s">
        <v>422</v>
      </c>
      <c r="E328" s="16">
        <v>-220000</v>
      </c>
    </row>
    <row r="329" spans="1:5" x14ac:dyDescent="0.2">
      <c r="A329" s="1" t="s">
        <v>1143</v>
      </c>
      <c r="B329" t="s">
        <v>743</v>
      </c>
      <c r="C329" t="s">
        <v>370</v>
      </c>
      <c r="D329" t="s">
        <v>415</v>
      </c>
      <c r="E329" s="16">
        <v>-486000</v>
      </c>
    </row>
    <row r="330" spans="1:5" x14ac:dyDescent="0.2">
      <c r="A330" s="1" t="s">
        <v>1144</v>
      </c>
      <c r="B330" t="s">
        <v>744</v>
      </c>
      <c r="C330" t="s">
        <v>367</v>
      </c>
      <c r="D330" t="s">
        <v>415</v>
      </c>
      <c r="E330" s="16">
        <v>322000</v>
      </c>
    </row>
    <row r="331" spans="1:5" x14ac:dyDescent="0.2">
      <c r="A331" s="1" t="s">
        <v>1145</v>
      </c>
      <c r="B331" t="s">
        <v>745</v>
      </c>
      <c r="C331" t="s">
        <v>371</v>
      </c>
      <c r="D331" t="s">
        <v>415</v>
      </c>
      <c r="E331" s="16">
        <v>-174000</v>
      </c>
    </row>
    <row r="332" spans="1:5" x14ac:dyDescent="0.2">
      <c r="A332" s="1" t="s">
        <v>1146</v>
      </c>
      <c r="B332" t="s">
        <v>746</v>
      </c>
      <c r="C332" t="s">
        <v>372</v>
      </c>
      <c r="D332" t="s">
        <v>422</v>
      </c>
      <c r="E332" s="16">
        <v>-148000</v>
      </c>
    </row>
    <row r="333" spans="1:5" x14ac:dyDescent="0.2">
      <c r="A333" s="1" t="s">
        <v>1147</v>
      </c>
      <c r="B333" t="s">
        <v>747</v>
      </c>
      <c r="C333" t="s">
        <v>372</v>
      </c>
      <c r="D333" t="s">
        <v>415</v>
      </c>
      <c r="E333" s="16">
        <v>-312000</v>
      </c>
    </row>
    <row r="334" spans="1:5" x14ac:dyDescent="0.2">
      <c r="A334" s="1" t="s">
        <v>1148</v>
      </c>
      <c r="B334" t="s">
        <v>748</v>
      </c>
      <c r="C334" t="s">
        <v>369</v>
      </c>
      <c r="D334" t="s">
        <v>415</v>
      </c>
      <c r="E334" s="16">
        <v>-62000</v>
      </c>
    </row>
    <row r="335" spans="1:5" x14ac:dyDescent="0.2">
      <c r="A335" s="1" t="s">
        <v>1149</v>
      </c>
      <c r="B335" t="s">
        <v>749</v>
      </c>
      <c r="C335" t="s">
        <v>372</v>
      </c>
      <c r="D335" t="s">
        <v>422</v>
      </c>
      <c r="E335" s="16">
        <v>335000</v>
      </c>
    </row>
    <row r="336" spans="1:5" x14ac:dyDescent="0.2">
      <c r="A336" s="1" t="s">
        <v>1150</v>
      </c>
      <c r="B336" t="s">
        <v>750</v>
      </c>
      <c r="C336" t="s">
        <v>368</v>
      </c>
      <c r="D336" t="s">
        <v>422</v>
      </c>
      <c r="E336" s="16">
        <v>-18000</v>
      </c>
    </row>
    <row r="337" spans="1:5" x14ac:dyDescent="0.2">
      <c r="A337" s="1" t="s">
        <v>1151</v>
      </c>
      <c r="B337" t="s">
        <v>751</v>
      </c>
      <c r="C337" t="s">
        <v>372</v>
      </c>
      <c r="D337" t="s">
        <v>415</v>
      </c>
      <c r="E337" s="16">
        <v>392000</v>
      </c>
    </row>
    <row r="338" spans="1:5" x14ac:dyDescent="0.2">
      <c r="A338" s="1" t="s">
        <v>1152</v>
      </c>
      <c r="B338" t="s">
        <v>752</v>
      </c>
      <c r="C338" t="s">
        <v>364</v>
      </c>
      <c r="D338" t="s">
        <v>417</v>
      </c>
      <c r="E338" s="16">
        <v>-198000</v>
      </c>
    </row>
    <row r="339" spans="1:5" x14ac:dyDescent="0.2">
      <c r="A339" s="1" t="s">
        <v>1153</v>
      </c>
      <c r="B339" t="s">
        <v>753</v>
      </c>
      <c r="C339" t="s">
        <v>368</v>
      </c>
      <c r="D339" t="s">
        <v>422</v>
      </c>
      <c r="E339" s="16">
        <v>268000</v>
      </c>
    </row>
    <row r="340" spans="1:5" x14ac:dyDescent="0.2">
      <c r="A340" s="1" t="s">
        <v>817</v>
      </c>
      <c r="B340" t="s">
        <v>754</v>
      </c>
      <c r="C340" t="s">
        <v>369</v>
      </c>
      <c r="D340" t="s">
        <v>417</v>
      </c>
      <c r="E340" s="16">
        <v>476000</v>
      </c>
    </row>
    <row r="341" spans="1:5" x14ac:dyDescent="0.2">
      <c r="A341" s="1" t="s">
        <v>1154</v>
      </c>
      <c r="B341" t="s">
        <v>755</v>
      </c>
      <c r="C341" t="s">
        <v>367</v>
      </c>
      <c r="D341" t="s">
        <v>417</v>
      </c>
      <c r="E341" s="16">
        <v>-224000</v>
      </c>
    </row>
    <row r="342" spans="1:5" x14ac:dyDescent="0.2">
      <c r="A342" s="1" t="s">
        <v>1155</v>
      </c>
      <c r="B342" t="s">
        <v>756</v>
      </c>
      <c r="C342" t="s">
        <v>369</v>
      </c>
      <c r="D342" t="s">
        <v>415</v>
      </c>
      <c r="E342" s="16">
        <v>-72000</v>
      </c>
    </row>
    <row r="343" spans="1:5" x14ac:dyDescent="0.2">
      <c r="A343" s="1" t="s">
        <v>1156</v>
      </c>
      <c r="B343" t="s">
        <v>757</v>
      </c>
      <c r="C343" t="s">
        <v>371</v>
      </c>
      <c r="D343" t="s">
        <v>420</v>
      </c>
      <c r="E343" s="16">
        <v>239000</v>
      </c>
    </row>
    <row r="344" spans="1:5" x14ac:dyDescent="0.2">
      <c r="A344" s="1" t="s">
        <v>1157</v>
      </c>
      <c r="B344" t="s">
        <v>758</v>
      </c>
      <c r="C344" t="s">
        <v>365</v>
      </c>
      <c r="D344" t="s">
        <v>420</v>
      </c>
      <c r="E344" s="16">
        <v>99000</v>
      </c>
    </row>
    <row r="345" spans="1:5" x14ac:dyDescent="0.2">
      <c r="A345" s="1" t="s">
        <v>1158</v>
      </c>
      <c r="B345" t="s">
        <v>759</v>
      </c>
      <c r="C345" t="s">
        <v>368</v>
      </c>
      <c r="D345" t="s">
        <v>417</v>
      </c>
      <c r="E345" s="16">
        <v>-306000</v>
      </c>
    </row>
    <row r="346" spans="1:5" x14ac:dyDescent="0.2">
      <c r="A346" s="1" t="s">
        <v>1159</v>
      </c>
      <c r="B346" t="s">
        <v>760</v>
      </c>
      <c r="C346" t="s">
        <v>371</v>
      </c>
      <c r="D346" t="s">
        <v>415</v>
      </c>
      <c r="E346" s="16">
        <v>-316000</v>
      </c>
    </row>
    <row r="347" spans="1:5" x14ac:dyDescent="0.2">
      <c r="A347" s="1" t="s">
        <v>1160</v>
      </c>
      <c r="B347" t="s">
        <v>761</v>
      </c>
      <c r="C347" t="s">
        <v>371</v>
      </c>
      <c r="D347" t="s">
        <v>417</v>
      </c>
      <c r="E347" s="16">
        <v>35000</v>
      </c>
    </row>
    <row r="348" spans="1:5" x14ac:dyDescent="0.2">
      <c r="A348" s="1" t="s">
        <v>1161</v>
      </c>
      <c r="B348" t="s">
        <v>762</v>
      </c>
      <c r="C348" t="s">
        <v>366</v>
      </c>
      <c r="D348" t="s">
        <v>422</v>
      </c>
      <c r="E348" s="16">
        <v>-181000</v>
      </c>
    </row>
    <row r="349" spans="1:5" x14ac:dyDescent="0.2">
      <c r="A349" s="1" t="s">
        <v>1038</v>
      </c>
      <c r="B349" t="s">
        <v>763</v>
      </c>
      <c r="C349" t="s">
        <v>367</v>
      </c>
      <c r="D349" t="s">
        <v>422</v>
      </c>
      <c r="E349" s="16">
        <v>217000</v>
      </c>
    </row>
    <row r="350" spans="1:5" x14ac:dyDescent="0.2">
      <c r="A350" s="1" t="s">
        <v>1162</v>
      </c>
      <c r="B350" t="s">
        <v>764</v>
      </c>
      <c r="C350" t="s">
        <v>367</v>
      </c>
      <c r="D350" t="s">
        <v>417</v>
      </c>
      <c r="E350" s="16">
        <v>-371000</v>
      </c>
    </row>
    <row r="351" spans="1:5" x14ac:dyDescent="0.2">
      <c r="A351" s="1" t="s">
        <v>1163</v>
      </c>
      <c r="B351" t="s">
        <v>765</v>
      </c>
      <c r="C351" t="s">
        <v>365</v>
      </c>
      <c r="D351" t="s">
        <v>415</v>
      </c>
      <c r="E351" s="16">
        <v>368000</v>
      </c>
    </row>
    <row r="352" spans="1:5" x14ac:dyDescent="0.2">
      <c r="A352" s="1" t="s">
        <v>1164</v>
      </c>
      <c r="B352" t="s">
        <v>766</v>
      </c>
      <c r="C352" t="s">
        <v>366</v>
      </c>
      <c r="D352" t="s">
        <v>417</v>
      </c>
      <c r="E352" s="16">
        <v>339000</v>
      </c>
    </row>
    <row r="353" spans="1:5" x14ac:dyDescent="0.2">
      <c r="A353" s="1" t="s">
        <v>1165</v>
      </c>
      <c r="B353" t="s">
        <v>767</v>
      </c>
      <c r="C353" t="s">
        <v>370</v>
      </c>
      <c r="D353" t="s">
        <v>415</v>
      </c>
      <c r="E353" s="16">
        <v>-261000</v>
      </c>
    </row>
    <row r="354" spans="1:5" x14ac:dyDescent="0.2">
      <c r="A354" s="1" t="s">
        <v>1166</v>
      </c>
      <c r="B354" t="s">
        <v>768</v>
      </c>
      <c r="C354" t="s">
        <v>365</v>
      </c>
      <c r="D354" t="s">
        <v>420</v>
      </c>
      <c r="E354" s="16">
        <v>-155000</v>
      </c>
    </row>
    <row r="355" spans="1:5" x14ac:dyDescent="0.2">
      <c r="A355" s="1" t="s">
        <v>1167</v>
      </c>
      <c r="B355" t="s">
        <v>769</v>
      </c>
      <c r="C355" t="s">
        <v>371</v>
      </c>
      <c r="D355" t="s">
        <v>415</v>
      </c>
      <c r="E355" s="16">
        <v>299000</v>
      </c>
    </row>
    <row r="356" spans="1:5" x14ac:dyDescent="0.2">
      <c r="A356" s="1" t="s">
        <v>1168</v>
      </c>
      <c r="B356" t="s">
        <v>770</v>
      </c>
      <c r="C356" t="s">
        <v>370</v>
      </c>
      <c r="D356" t="s">
        <v>422</v>
      </c>
      <c r="E356" s="16">
        <v>477000</v>
      </c>
    </row>
    <row r="357" spans="1:5" x14ac:dyDescent="0.2">
      <c r="A357" s="1" t="s">
        <v>1169</v>
      </c>
      <c r="B357" t="s">
        <v>771</v>
      </c>
      <c r="C357" t="s">
        <v>371</v>
      </c>
      <c r="D357" t="s">
        <v>417</v>
      </c>
      <c r="E357" s="16">
        <v>384000</v>
      </c>
    </row>
    <row r="358" spans="1:5" x14ac:dyDescent="0.2">
      <c r="A358" s="1" t="s">
        <v>1170</v>
      </c>
      <c r="B358" t="s">
        <v>772</v>
      </c>
      <c r="C358" t="s">
        <v>366</v>
      </c>
      <c r="D358" t="s">
        <v>415</v>
      </c>
      <c r="E358" s="16">
        <v>-238000</v>
      </c>
    </row>
    <row r="359" spans="1:5" x14ac:dyDescent="0.2">
      <c r="A359" s="1" t="s">
        <v>1171</v>
      </c>
      <c r="B359" t="s">
        <v>773</v>
      </c>
      <c r="C359" t="s">
        <v>364</v>
      </c>
      <c r="D359" t="s">
        <v>420</v>
      </c>
      <c r="E359" s="16">
        <v>210000</v>
      </c>
    </row>
    <row r="360" spans="1:5" x14ac:dyDescent="0.2">
      <c r="A360" s="1" t="s">
        <v>818</v>
      </c>
      <c r="B360" t="s">
        <v>774</v>
      </c>
      <c r="C360" t="s">
        <v>372</v>
      </c>
      <c r="D360" t="s">
        <v>415</v>
      </c>
      <c r="E360" s="16">
        <v>-22000</v>
      </c>
    </row>
    <row r="361" spans="1:5" x14ac:dyDescent="0.2">
      <c r="A361" s="1" t="s">
        <v>1172</v>
      </c>
      <c r="B361" t="s">
        <v>775</v>
      </c>
      <c r="C361" t="s">
        <v>365</v>
      </c>
      <c r="D361" t="s">
        <v>422</v>
      </c>
      <c r="E361" s="16">
        <v>68000</v>
      </c>
    </row>
    <row r="362" spans="1:5" x14ac:dyDescent="0.2">
      <c r="A362" s="1" t="s">
        <v>1173</v>
      </c>
      <c r="B362" t="s">
        <v>776</v>
      </c>
      <c r="C362" t="s">
        <v>364</v>
      </c>
      <c r="D362" t="s">
        <v>417</v>
      </c>
      <c r="E362" s="16">
        <v>22000</v>
      </c>
    </row>
    <row r="363" spans="1:5" x14ac:dyDescent="0.2">
      <c r="A363" s="1" t="s">
        <v>1174</v>
      </c>
      <c r="B363" t="s">
        <v>777</v>
      </c>
      <c r="C363" t="s">
        <v>368</v>
      </c>
      <c r="D363" t="s">
        <v>415</v>
      </c>
      <c r="E363" s="16">
        <v>191000</v>
      </c>
    </row>
    <row r="364" spans="1:5" x14ac:dyDescent="0.2">
      <c r="A364" s="1" t="s">
        <v>1175</v>
      </c>
      <c r="B364" t="s">
        <v>778</v>
      </c>
      <c r="C364" t="s">
        <v>368</v>
      </c>
      <c r="D364" t="s">
        <v>420</v>
      </c>
      <c r="E364" s="16">
        <v>-118000</v>
      </c>
    </row>
    <row r="365" spans="1:5" x14ac:dyDescent="0.2">
      <c r="A365" s="1" t="s">
        <v>1176</v>
      </c>
      <c r="B365" t="s">
        <v>779</v>
      </c>
      <c r="C365" t="s">
        <v>370</v>
      </c>
      <c r="D365" t="s">
        <v>422</v>
      </c>
      <c r="E365" s="16">
        <v>204000</v>
      </c>
    </row>
    <row r="366" spans="1:5" x14ac:dyDescent="0.2">
      <c r="A366" s="1" t="s">
        <v>1177</v>
      </c>
      <c r="B366" t="s">
        <v>780</v>
      </c>
      <c r="C366" t="s">
        <v>365</v>
      </c>
      <c r="D366" t="s">
        <v>422</v>
      </c>
      <c r="E366" s="16">
        <v>106000</v>
      </c>
    </row>
    <row r="367" spans="1:5" x14ac:dyDescent="0.2">
      <c r="A367" s="1" t="s">
        <v>1178</v>
      </c>
      <c r="B367" t="s">
        <v>781</v>
      </c>
      <c r="C367" t="s">
        <v>369</v>
      </c>
      <c r="D367" t="s">
        <v>417</v>
      </c>
      <c r="E367" s="16">
        <v>217000</v>
      </c>
    </row>
    <row r="368" spans="1:5" x14ac:dyDescent="0.2">
      <c r="A368" s="1" t="s">
        <v>1179</v>
      </c>
      <c r="B368" t="s">
        <v>782</v>
      </c>
      <c r="C368" t="s">
        <v>367</v>
      </c>
      <c r="D368" t="s">
        <v>422</v>
      </c>
      <c r="E368" s="16">
        <v>-101000</v>
      </c>
    </row>
    <row r="369" spans="1:5" x14ac:dyDescent="0.2">
      <c r="A369" s="1" t="s">
        <v>1180</v>
      </c>
      <c r="B369" t="s">
        <v>783</v>
      </c>
      <c r="C369" t="s">
        <v>368</v>
      </c>
      <c r="D369" t="s">
        <v>420</v>
      </c>
      <c r="E369" s="16">
        <v>171000</v>
      </c>
    </row>
    <row r="370" spans="1:5" x14ac:dyDescent="0.2">
      <c r="A370" s="1" t="s">
        <v>1181</v>
      </c>
      <c r="B370" t="s">
        <v>784</v>
      </c>
      <c r="C370" t="s">
        <v>366</v>
      </c>
      <c r="D370" t="s">
        <v>420</v>
      </c>
      <c r="E370" s="16">
        <v>106000</v>
      </c>
    </row>
    <row r="371" spans="1:5" x14ac:dyDescent="0.2">
      <c r="A371" s="1" t="s">
        <v>1182</v>
      </c>
      <c r="B371" t="s">
        <v>785</v>
      </c>
      <c r="C371" t="s">
        <v>370</v>
      </c>
      <c r="D371" t="s">
        <v>417</v>
      </c>
      <c r="E371" s="16">
        <v>324000</v>
      </c>
    </row>
    <row r="372" spans="1:5" x14ac:dyDescent="0.2">
      <c r="A372" s="1" t="s">
        <v>1183</v>
      </c>
      <c r="B372" t="s">
        <v>786</v>
      </c>
      <c r="C372" t="s">
        <v>371</v>
      </c>
      <c r="D372" t="s">
        <v>417</v>
      </c>
      <c r="E372" s="16">
        <v>-144000</v>
      </c>
    </row>
    <row r="373" spans="1:5" x14ac:dyDescent="0.2">
      <c r="A373" s="1" t="s">
        <v>1184</v>
      </c>
      <c r="B373" t="s">
        <v>787</v>
      </c>
      <c r="C373" t="s">
        <v>364</v>
      </c>
      <c r="D373" t="s">
        <v>420</v>
      </c>
      <c r="E373" s="16">
        <v>245000</v>
      </c>
    </row>
    <row r="374" spans="1:5" x14ac:dyDescent="0.2">
      <c r="A374" s="1" t="s">
        <v>1185</v>
      </c>
      <c r="B374" t="s">
        <v>788</v>
      </c>
      <c r="C374" t="s">
        <v>370</v>
      </c>
      <c r="D374" t="s">
        <v>415</v>
      </c>
      <c r="E374" s="16">
        <v>-97000</v>
      </c>
    </row>
    <row r="375" spans="1:5" x14ac:dyDescent="0.2">
      <c r="A375" s="1" t="s">
        <v>1186</v>
      </c>
      <c r="B375" t="s">
        <v>789</v>
      </c>
      <c r="C375" t="s">
        <v>367</v>
      </c>
      <c r="D375" t="s">
        <v>420</v>
      </c>
      <c r="E375" s="16">
        <v>439000</v>
      </c>
    </row>
    <row r="376" spans="1:5" x14ac:dyDescent="0.2">
      <c r="A376" s="1" t="s">
        <v>1187</v>
      </c>
      <c r="B376" t="s">
        <v>790</v>
      </c>
      <c r="C376" t="s">
        <v>371</v>
      </c>
      <c r="D376" t="s">
        <v>422</v>
      </c>
      <c r="E376" s="16">
        <v>176000</v>
      </c>
    </row>
    <row r="377" spans="1:5" x14ac:dyDescent="0.2">
      <c r="A377" s="1" t="s">
        <v>1188</v>
      </c>
      <c r="B377" t="s">
        <v>791</v>
      </c>
      <c r="C377" t="s">
        <v>370</v>
      </c>
      <c r="D377" t="s">
        <v>422</v>
      </c>
      <c r="E377" s="16">
        <v>-193000</v>
      </c>
    </row>
    <row r="378" spans="1:5" x14ac:dyDescent="0.2">
      <c r="A378" s="1" t="s">
        <v>1189</v>
      </c>
      <c r="B378" t="s">
        <v>792</v>
      </c>
      <c r="C378" t="s">
        <v>372</v>
      </c>
      <c r="D378" t="s">
        <v>422</v>
      </c>
      <c r="E378" s="16">
        <v>-270000</v>
      </c>
    </row>
    <row r="379" spans="1:5" x14ac:dyDescent="0.2">
      <c r="A379" s="1" t="s">
        <v>1190</v>
      </c>
      <c r="B379" t="s">
        <v>793</v>
      </c>
      <c r="C379" t="s">
        <v>364</v>
      </c>
      <c r="D379" t="s">
        <v>417</v>
      </c>
      <c r="E379" s="16">
        <v>277000</v>
      </c>
    </row>
    <row r="380" spans="1:5" x14ac:dyDescent="0.2">
      <c r="A380" s="1" t="s">
        <v>1191</v>
      </c>
      <c r="B380" t="s">
        <v>794</v>
      </c>
      <c r="C380" t="s">
        <v>372</v>
      </c>
      <c r="D380" t="s">
        <v>417</v>
      </c>
      <c r="E380" s="16">
        <v>-324000</v>
      </c>
    </row>
    <row r="381" spans="1:5" x14ac:dyDescent="0.2">
      <c r="A381" s="1" t="s">
        <v>1192</v>
      </c>
      <c r="B381" t="s">
        <v>795</v>
      </c>
      <c r="C381" t="s">
        <v>365</v>
      </c>
      <c r="D381" t="s">
        <v>422</v>
      </c>
      <c r="E381" s="16">
        <v>81000</v>
      </c>
    </row>
    <row r="382" spans="1:5" x14ac:dyDescent="0.2">
      <c r="A382" s="1" t="s">
        <v>1193</v>
      </c>
      <c r="B382" t="s">
        <v>796</v>
      </c>
      <c r="C382" t="s">
        <v>369</v>
      </c>
      <c r="D382" t="s">
        <v>417</v>
      </c>
      <c r="E382" s="16">
        <v>219000</v>
      </c>
    </row>
    <row r="383" spans="1:5" x14ac:dyDescent="0.2">
      <c r="A383" s="1" t="s">
        <v>1194</v>
      </c>
      <c r="B383" t="s">
        <v>797</v>
      </c>
      <c r="C383" t="s">
        <v>366</v>
      </c>
      <c r="D383" t="s">
        <v>415</v>
      </c>
      <c r="E383" s="16">
        <v>215000</v>
      </c>
    </row>
    <row r="384" spans="1:5" x14ac:dyDescent="0.2">
      <c r="A384" s="1" t="s">
        <v>1195</v>
      </c>
      <c r="B384" t="s">
        <v>798</v>
      </c>
      <c r="C384" t="s">
        <v>372</v>
      </c>
      <c r="D384" t="s">
        <v>415</v>
      </c>
      <c r="E384" s="16">
        <v>54000</v>
      </c>
    </row>
    <row r="385" spans="1:5" x14ac:dyDescent="0.2">
      <c r="A385" s="1" t="s">
        <v>1196</v>
      </c>
      <c r="B385" t="s">
        <v>799</v>
      </c>
      <c r="C385" t="s">
        <v>364</v>
      </c>
      <c r="D385" t="s">
        <v>422</v>
      </c>
      <c r="E385" s="16">
        <v>317000</v>
      </c>
    </row>
    <row r="386" spans="1:5" x14ac:dyDescent="0.2">
      <c r="A386" s="1" t="s">
        <v>1197</v>
      </c>
      <c r="B386" t="s">
        <v>800</v>
      </c>
      <c r="C386" t="s">
        <v>368</v>
      </c>
      <c r="D386" t="s">
        <v>422</v>
      </c>
      <c r="E386" s="16">
        <v>357000</v>
      </c>
    </row>
    <row r="387" spans="1:5" x14ac:dyDescent="0.2">
      <c r="A387" s="1" t="s">
        <v>1198</v>
      </c>
      <c r="B387" t="s">
        <v>801</v>
      </c>
      <c r="C387" t="s">
        <v>368</v>
      </c>
      <c r="D387" t="s">
        <v>420</v>
      </c>
      <c r="E387" s="16">
        <v>-347000</v>
      </c>
    </row>
    <row r="388" spans="1:5" x14ac:dyDescent="0.2">
      <c r="A388" s="1" t="s">
        <v>1199</v>
      </c>
      <c r="B388" t="s">
        <v>802</v>
      </c>
      <c r="C388" t="s">
        <v>366</v>
      </c>
      <c r="D388" t="s">
        <v>415</v>
      </c>
      <c r="E388" s="16">
        <v>182000</v>
      </c>
    </row>
    <row r="389" spans="1:5" x14ac:dyDescent="0.2">
      <c r="A389" s="1" t="s">
        <v>1200</v>
      </c>
      <c r="B389" t="s">
        <v>803</v>
      </c>
      <c r="C389" t="s">
        <v>372</v>
      </c>
      <c r="D389" t="s">
        <v>417</v>
      </c>
      <c r="E389" s="16">
        <v>-41000</v>
      </c>
    </row>
    <row r="390" spans="1:5" x14ac:dyDescent="0.2">
      <c r="A390" s="1" t="s">
        <v>1201</v>
      </c>
      <c r="B390" t="s">
        <v>804</v>
      </c>
      <c r="C390" t="s">
        <v>366</v>
      </c>
      <c r="D390" t="s">
        <v>415</v>
      </c>
      <c r="E390" s="16">
        <v>8000</v>
      </c>
    </row>
    <row r="391" spans="1:5" x14ac:dyDescent="0.2">
      <c r="A391" s="1" t="s">
        <v>1202</v>
      </c>
      <c r="B391" t="s">
        <v>805</v>
      </c>
      <c r="C391" t="s">
        <v>367</v>
      </c>
      <c r="D391" t="s">
        <v>417</v>
      </c>
      <c r="E391" s="16">
        <v>-87000</v>
      </c>
    </row>
    <row r="392" spans="1:5" x14ac:dyDescent="0.2">
      <c r="A392" s="1" t="s">
        <v>1203</v>
      </c>
      <c r="B392" t="s">
        <v>806</v>
      </c>
      <c r="C392" t="s">
        <v>372</v>
      </c>
      <c r="D392" t="s">
        <v>420</v>
      </c>
      <c r="E392" s="16">
        <v>430000</v>
      </c>
    </row>
    <row r="393" spans="1:5" x14ac:dyDescent="0.2">
      <c r="A393" s="1" t="s">
        <v>1204</v>
      </c>
      <c r="B393" t="s">
        <v>807</v>
      </c>
      <c r="C393" t="s">
        <v>371</v>
      </c>
      <c r="D393" t="s">
        <v>415</v>
      </c>
      <c r="E393" s="16">
        <v>-121000</v>
      </c>
    </row>
    <row r="394" spans="1:5" x14ac:dyDescent="0.2">
      <c r="A394" s="1" t="s">
        <v>1205</v>
      </c>
      <c r="B394" t="s">
        <v>808</v>
      </c>
      <c r="C394" t="s">
        <v>369</v>
      </c>
      <c r="D394" t="s">
        <v>422</v>
      </c>
      <c r="E394" s="16">
        <v>-275000</v>
      </c>
    </row>
    <row r="395" spans="1:5" x14ac:dyDescent="0.2">
      <c r="A395" s="1" t="s">
        <v>1206</v>
      </c>
      <c r="B395" t="s">
        <v>809</v>
      </c>
      <c r="C395" t="s">
        <v>364</v>
      </c>
      <c r="D395" t="s">
        <v>420</v>
      </c>
      <c r="E395" s="16">
        <v>432000</v>
      </c>
    </row>
    <row r="396" spans="1:5" x14ac:dyDescent="0.2">
      <c r="A396" s="1" t="s">
        <v>1207</v>
      </c>
      <c r="B396" t="s">
        <v>810</v>
      </c>
      <c r="C396" t="s">
        <v>367</v>
      </c>
      <c r="D396" t="s">
        <v>415</v>
      </c>
      <c r="E396" s="16">
        <v>68000</v>
      </c>
    </row>
    <row r="397" spans="1:5" x14ac:dyDescent="0.2">
      <c r="A397" s="1" t="s">
        <v>1208</v>
      </c>
      <c r="B397" t="s">
        <v>811</v>
      </c>
      <c r="C397" t="s">
        <v>365</v>
      </c>
      <c r="D397" t="s">
        <v>417</v>
      </c>
      <c r="E397" s="16">
        <v>126000</v>
      </c>
    </row>
    <row r="398" spans="1:5" x14ac:dyDescent="0.2">
      <c r="A398" s="1" t="s">
        <v>1209</v>
      </c>
      <c r="B398" t="s">
        <v>812</v>
      </c>
      <c r="C398" t="s">
        <v>371</v>
      </c>
      <c r="D398" t="s">
        <v>415</v>
      </c>
      <c r="E398" s="16">
        <v>-290000</v>
      </c>
    </row>
    <row r="399" spans="1:5" x14ac:dyDescent="0.2">
      <c r="A399" s="1" t="s">
        <v>1210</v>
      </c>
      <c r="B399" t="s">
        <v>813</v>
      </c>
      <c r="C399" t="s">
        <v>371</v>
      </c>
      <c r="D399" t="s">
        <v>417</v>
      </c>
      <c r="E399" s="16">
        <v>-256000</v>
      </c>
    </row>
    <row r="400" spans="1:5" x14ac:dyDescent="0.2">
      <c r="A400" s="1" t="s">
        <v>1211</v>
      </c>
      <c r="B400" t="s">
        <v>814</v>
      </c>
      <c r="C400" t="s">
        <v>365</v>
      </c>
      <c r="D400" t="s">
        <v>420</v>
      </c>
      <c r="E400" s="16">
        <v>-439000</v>
      </c>
    </row>
    <row r="401" spans="1:5" x14ac:dyDescent="0.2">
      <c r="A401" s="1" t="s">
        <v>1212</v>
      </c>
      <c r="B401" t="s">
        <v>815</v>
      </c>
      <c r="C401" t="s">
        <v>365</v>
      </c>
      <c r="D401" t="s">
        <v>420</v>
      </c>
      <c r="E401" s="16">
        <v>-347000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lekötések</vt:lpstr>
      <vt:lpstr>fiatalok</vt:lpstr>
      <vt:lpstr>megrendelések</vt:lpstr>
      <vt:lpstr>számlák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2020-09-17T06:09:12Z</dcterms:created>
  <dcterms:modified xsi:type="dcterms:W3CDTF">2020-09-18T18:25:38Z</dcterms:modified>
</cp:coreProperties>
</file>