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datum-es-idokezeles-fuggvenyek-I\"/>
    </mc:Choice>
  </mc:AlternateContent>
  <xr:revisionPtr revIDLastSave="0" documentId="13_ncr:1_{BCD49610-4056-4EF8-93C0-3B638932CDB2}" xr6:coauthVersionLast="45" xr6:coauthVersionMax="45" xr10:uidLastSave="{00000000-0000-0000-0000-000000000000}"/>
  <bookViews>
    <workbookView xWindow="-120" yWindow="-120" windowWidth="17520" windowHeight="12750" xr2:uid="{93EED146-219E-45C1-B5A3-ACDC4F12C282}"/>
  </bookViews>
  <sheets>
    <sheet name="A" sheetId="2" r:id="rId1"/>
    <sheet name="B" sheetId="3" r:id="rId2"/>
    <sheet name="C" sheetId="5" r:id="rId3"/>
    <sheet name="D" sheetId="6" r:id="rId4"/>
    <sheet name="E" sheetId="7" r:id="rId5"/>
    <sheet name="F" sheetId="9" r:id="rId6"/>
    <sheet name="G" sheetId="10" r:id="rId7"/>
    <sheet name="H" sheetId="11" r:id="rId8"/>
    <sheet name="I" sheetId="12" r:id="rId9"/>
    <sheet name="J" sheetId="15" r:id="rId10"/>
    <sheet name="K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6" l="1"/>
  <c r="D4" i="16"/>
  <c r="D5" i="16"/>
  <c r="D6" i="16"/>
  <c r="D7" i="16"/>
  <c r="D8" i="16"/>
  <c r="D2" i="16"/>
  <c r="D3" i="2"/>
  <c r="D4" i="2"/>
  <c r="D5" i="2"/>
  <c r="D6" i="2"/>
  <c r="D7" i="2"/>
  <c r="D8" i="2"/>
  <c r="D9" i="2"/>
  <c r="D10" i="2"/>
  <c r="D2" i="2"/>
  <c r="D3" i="6" l="1"/>
  <c r="D4" i="6"/>
  <c r="D5" i="6"/>
  <c r="D6" i="6"/>
  <c r="D7" i="6"/>
  <c r="D8" i="6"/>
  <c r="D2" i="6"/>
  <c r="C3" i="15" l="1"/>
  <c r="D3" i="15" s="1"/>
  <c r="C4" i="15"/>
  <c r="D4" i="15" s="1"/>
  <c r="C5" i="15"/>
  <c r="D5" i="15" s="1"/>
  <c r="C6" i="15"/>
  <c r="D6" i="15" s="1"/>
  <c r="C7" i="15"/>
  <c r="D7" i="15" s="1"/>
  <c r="C8" i="15"/>
  <c r="D8" i="15" s="1"/>
  <c r="C2" i="15"/>
  <c r="D2" i="15" s="1"/>
  <c r="B10" i="12" l="1"/>
  <c r="B9" i="12"/>
  <c r="B8" i="12"/>
  <c r="B7" i="12"/>
  <c r="B6" i="12"/>
  <c r="B5" i="12"/>
  <c r="B4" i="12"/>
  <c r="B3" i="12"/>
  <c r="B2" i="12"/>
  <c r="C3" i="12"/>
  <c r="C4" i="12"/>
  <c r="C5" i="12"/>
  <c r="C6" i="12"/>
  <c r="C7" i="12"/>
  <c r="C8" i="12"/>
  <c r="C9" i="12"/>
  <c r="C10" i="12"/>
  <c r="C2" i="12"/>
  <c r="B8" i="11"/>
  <c r="E8" i="11" s="1"/>
  <c r="B7" i="11"/>
  <c r="E7" i="11" s="1"/>
  <c r="B6" i="11"/>
  <c r="E6" i="11" s="1"/>
  <c r="B5" i="11"/>
  <c r="E5" i="11" s="1"/>
  <c r="B4" i="11"/>
  <c r="E4" i="11" s="1"/>
  <c r="B3" i="11"/>
  <c r="E3" i="11" s="1"/>
  <c r="B2" i="11"/>
  <c r="E2" i="11" s="1"/>
  <c r="B9" i="10"/>
  <c r="E9" i="10" s="1"/>
  <c r="B8" i="10"/>
  <c r="E8" i="10" s="1"/>
  <c r="B7" i="10"/>
  <c r="E7" i="10" s="1"/>
  <c r="B6" i="10"/>
  <c r="E6" i="10" s="1"/>
  <c r="B5" i="10"/>
  <c r="E5" i="10" s="1"/>
  <c r="B4" i="10"/>
  <c r="E4" i="10" s="1"/>
  <c r="B3" i="10"/>
  <c r="E3" i="10" s="1"/>
  <c r="D3" i="9" l="1"/>
  <c r="D4" i="9"/>
  <c r="D5" i="9"/>
  <c r="D6" i="9"/>
  <c r="D7" i="9"/>
  <c r="D2" i="7"/>
  <c r="D2" i="9"/>
  <c r="D4" i="7"/>
  <c r="D5" i="7"/>
  <c r="D6" i="7"/>
  <c r="D7" i="7"/>
  <c r="D8" i="7"/>
  <c r="D9" i="7"/>
  <c r="D10" i="7"/>
  <c r="D11" i="7"/>
  <c r="D12" i="7"/>
  <c r="D3" i="7"/>
  <c r="D3" i="5" l="1"/>
  <c r="D4" i="5"/>
  <c r="D5" i="5"/>
  <c r="D6" i="5"/>
  <c r="D7" i="5"/>
  <c r="D8" i="5"/>
  <c r="D2" i="5"/>
  <c r="C3" i="3"/>
  <c r="C4" i="3"/>
  <c r="C5" i="3"/>
  <c r="C6" i="3"/>
  <c r="C7" i="3"/>
  <c r="C8" i="3"/>
  <c r="C2" i="3"/>
  <c r="D3" i="3"/>
  <c r="D4" i="3"/>
  <c r="D5" i="3"/>
  <c r="D6" i="3"/>
  <c r="D7" i="3"/>
  <c r="D8" i="3"/>
  <c r="D2" i="3"/>
  <c r="C3" i="2"/>
  <c r="C4" i="2"/>
  <c r="C5" i="2"/>
  <c r="C6" i="2"/>
  <c r="C7" i="2"/>
  <c r="C8" i="2"/>
  <c r="C9" i="2"/>
  <c r="C10" i="2"/>
  <c r="C2" i="2"/>
</calcChain>
</file>

<file path=xl/sharedStrings.xml><?xml version="1.0" encoding="utf-8"?>
<sst xmlns="http://schemas.openxmlformats.org/spreadsheetml/2006/main" count="97" uniqueCount="83">
  <si>
    <t>név</t>
  </si>
  <si>
    <t>év</t>
  </si>
  <si>
    <t>Csordás Bíborka</t>
  </si>
  <si>
    <t>Forgács Taksony</t>
  </si>
  <si>
    <t>Hornyák Bonifác</t>
  </si>
  <si>
    <t>Karikás Marcell</t>
  </si>
  <si>
    <t>Palotás Gergely</t>
  </si>
  <si>
    <t>Pázmány Liliána</t>
  </si>
  <si>
    <t>Serföző Ábrahám</t>
  </si>
  <si>
    <t>Szakács Leonóra</t>
  </si>
  <si>
    <t>Székely Katinka</t>
  </si>
  <si>
    <t>sz. dátum</t>
  </si>
  <si>
    <t>életkor A</t>
  </si>
  <si>
    <t>életkor B</t>
  </si>
  <si>
    <t>azonosító</t>
  </si>
  <si>
    <t>dátum</t>
  </si>
  <si>
    <t>félév</t>
  </si>
  <si>
    <t>negyedév</t>
  </si>
  <si>
    <t>0001</t>
  </si>
  <si>
    <t>0002</t>
  </si>
  <si>
    <t>0003</t>
  </si>
  <si>
    <t>0004</t>
  </si>
  <si>
    <t>0005</t>
  </si>
  <si>
    <t>0006</t>
  </si>
  <si>
    <t>0007</t>
  </si>
  <si>
    <t>kezdés</t>
  </si>
  <si>
    <t>befejezés</t>
  </si>
  <si>
    <t>hónapok</t>
  </si>
  <si>
    <t>Bognár Zoltán</t>
  </si>
  <si>
    <t>Varga Tímea</t>
  </si>
  <si>
    <t>Szabó Tamás</t>
  </si>
  <si>
    <t>Juhász Edit</t>
  </si>
  <si>
    <t>Hajdú Sándor</t>
  </si>
  <si>
    <t>Kenyeres Zénó</t>
  </si>
  <si>
    <t>Pataki Bea</t>
  </si>
  <si>
    <t>évek
száma</t>
  </si>
  <si>
    <t>hónapok
száma</t>
  </si>
  <si>
    <t>napok
száma</t>
  </si>
  <si>
    <t>képzett
dátum</t>
  </si>
  <si>
    <t>órák
száma</t>
  </si>
  <si>
    <t>percek
száma</t>
  </si>
  <si>
    <t>m.percek
száma</t>
  </si>
  <si>
    <t>képzett
idő</t>
  </si>
  <si>
    <t>elítélt
neve</t>
  </si>
  <si>
    <t>fogvatartás
kezdete</t>
  </si>
  <si>
    <t>ítélet</t>
  </si>
  <si>
    <t>fogvatartás
vége</t>
  </si>
  <si>
    <t>hónap</t>
  </si>
  <si>
    <t>Tóth Pál</t>
  </si>
  <si>
    <t>Sas Imre</t>
  </si>
  <si>
    <t>Kis Éva</t>
  </si>
  <si>
    <t>Nagy Ödön</t>
  </si>
  <si>
    <t>Vas Ida</t>
  </si>
  <si>
    <t>Kun Miklós</t>
  </si>
  <si>
    <t>Sári László</t>
  </si>
  <si>
    <t>számlaszám</t>
  </si>
  <si>
    <t>lekötés
dátuma</t>
  </si>
  <si>
    <t>lekötés
hónapokban</t>
  </si>
  <si>
    <t>lekötés
lejár</t>
  </si>
  <si>
    <t>lekötött
összeg</t>
  </si>
  <si>
    <t>kerekítve</t>
  </si>
  <si>
    <t>eredeti</t>
  </si>
  <si>
    <t>csonkolva</t>
  </si>
  <si>
    <t>távozás</t>
  </si>
  <si>
    <t>Maróti Móricz</t>
  </si>
  <si>
    <t>Sutka Margit</t>
  </si>
  <si>
    <t>Hamza Benő</t>
  </si>
  <si>
    <t>Dobos Dávid</t>
  </si>
  <si>
    <t>Arató Mónika</t>
  </si>
  <si>
    <t>Asztalos Emőke</t>
  </si>
  <si>
    <t>Aradi Barna</t>
  </si>
  <si>
    <t>Bagi Magdolna</t>
  </si>
  <si>
    <t>Alföldi Zoltán</t>
  </si>
  <si>
    <t>Angyal Huba</t>
  </si>
  <si>
    <t>Bakos Dezső</t>
  </si>
  <si>
    <t>esedékes</t>
  </si>
  <si>
    <t>következő</t>
  </si>
  <si>
    <t>Garami Pál</t>
  </si>
  <si>
    <t>Szabó Éva</t>
  </si>
  <si>
    <t>Solti Evelin</t>
  </si>
  <si>
    <t>érkezés</t>
  </si>
  <si>
    <t>13 előtt</t>
  </si>
  <si>
    <t>fizetés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</si>
</sst>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F400]h:mm:ss\ AM/PM"/>
    <numFmt numFmtId="165" formatCode="h:mm;@"/>
    <numFmt numFmtId="166" formatCode="0000\-00\-0"/>
    <numFmt numFmtId="167" formatCode="#,##0_ ;\-#,##0\ "/>
    <numFmt numFmtId="168" formatCode="hh:mm"/>
  </numFmts>
  <fonts count="11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2" borderId="3" xfId="0" applyFill="1" applyBorder="1"/>
    <xf numFmtId="14" fontId="0" fillId="2" borderId="2" xfId="0" applyNumberFormat="1" applyFill="1" applyBorder="1"/>
    <xf numFmtId="1" fontId="0" fillId="2" borderId="2" xfId="0" applyNumberFormat="1" applyFill="1" applyBorder="1"/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20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4" xfId="0" quotePrefix="1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center"/>
    </xf>
    <xf numFmtId="167" fontId="7" fillId="0" borderId="0" xfId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right" indent="1"/>
    </xf>
    <xf numFmtId="165" fontId="9" fillId="0" borderId="0" xfId="0" applyNumberFormat="1" applyFont="1" applyAlignment="1">
      <alignment horizontal="right" indent="2"/>
    </xf>
    <xf numFmtId="0" fontId="5" fillId="0" borderId="0" xfId="2"/>
    <xf numFmtId="0" fontId="10" fillId="0" borderId="1" xfId="2" applyFont="1" applyBorder="1" applyAlignment="1">
      <alignment horizontal="center"/>
    </xf>
    <xf numFmtId="168" fontId="5" fillId="0" borderId="0" xfId="2" applyNumberFormat="1" applyAlignment="1">
      <alignment horizontal="center"/>
    </xf>
    <xf numFmtId="168" fontId="5" fillId="0" borderId="0" xfId="2" applyNumberFormat="1"/>
    <xf numFmtId="0" fontId="2" fillId="0" borderId="1" xfId="0" applyFont="1" applyFill="1" applyBorder="1" applyAlignment="1">
      <alignment horizontal="center"/>
    </xf>
    <xf numFmtId="0" fontId="0" fillId="0" borderId="0" xfId="0" quotePrefix="1" applyAlignment="1">
      <alignment horizontal="right" indent="3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</cellXfs>
  <cellStyles count="3">
    <cellStyle name="Ezres" xfId="1" builtinId="3"/>
    <cellStyle name="Normál" xfId="0" builtinId="0"/>
    <cellStyle name="Normál 2" xfId="2" xr:uid="{F96E8284-94A2-407D-AC02-219C3AB7DC74}"/>
  </cellStyles>
  <dxfs count="0"/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F520-F36D-4D9B-934A-455B1ECAB556}">
  <dimension ref="A1:E34"/>
  <sheetViews>
    <sheetView tabSelected="1" workbookViewId="0">
      <selection activeCell="G24" sqref="G24"/>
    </sheetView>
  </sheetViews>
  <sheetFormatPr defaultRowHeight="12" x14ac:dyDescent="0.2"/>
  <cols>
    <col min="1" max="1" width="16.6640625" bestFit="1" customWidth="1"/>
    <col min="2" max="4" width="11.83203125" customWidth="1"/>
  </cols>
  <sheetData>
    <row r="1" spans="1:4" s="2" customFormat="1" ht="12.95" customHeight="1" x14ac:dyDescent="0.2">
      <c r="A1" s="6" t="s">
        <v>0</v>
      </c>
      <c r="B1" s="6" t="s">
        <v>11</v>
      </c>
      <c r="C1" s="7" t="s">
        <v>12</v>
      </c>
      <c r="D1" s="7" t="s">
        <v>13</v>
      </c>
    </row>
    <row r="2" spans="1:4" x14ac:dyDescent="0.2">
      <c r="A2" t="s">
        <v>10</v>
      </c>
      <c r="B2" s="5">
        <v>34946</v>
      </c>
      <c r="C2" s="8">
        <f ca="1">YEAR(TODAY())-YEAR(B2)</f>
        <v>26</v>
      </c>
      <c r="D2">
        <f ca="1">QUOTIENT(TODAY()-B2+1,365.25)</f>
        <v>25</v>
      </c>
    </row>
    <row r="3" spans="1:4" x14ac:dyDescent="0.2">
      <c r="A3" s="9" t="s">
        <v>9</v>
      </c>
      <c r="B3" s="10">
        <v>29950</v>
      </c>
      <c r="C3" s="11">
        <f t="shared" ref="C3:C10" ca="1" si="0">YEAR(TODAY())-YEAR(B3)</f>
        <v>40</v>
      </c>
      <c r="D3" s="49">
        <f t="shared" ref="D3:D10" ca="1" si="1">QUOTIENT(TODAY()-B3+1,365.25)</f>
        <v>39</v>
      </c>
    </row>
    <row r="4" spans="1:4" x14ac:dyDescent="0.2">
      <c r="A4" t="s">
        <v>8</v>
      </c>
      <c r="B4" s="5">
        <v>35599</v>
      </c>
      <c r="C4" s="8">
        <f t="shared" ca="1" si="0"/>
        <v>24</v>
      </c>
      <c r="D4">
        <f t="shared" ca="1" si="1"/>
        <v>23</v>
      </c>
    </row>
    <row r="5" spans="1:4" x14ac:dyDescent="0.2">
      <c r="A5" t="s">
        <v>4</v>
      </c>
      <c r="B5" s="5">
        <v>34829</v>
      </c>
      <c r="C5" s="8">
        <f t="shared" ca="1" si="0"/>
        <v>26</v>
      </c>
      <c r="D5">
        <f t="shared" ca="1" si="1"/>
        <v>25</v>
      </c>
    </row>
    <row r="6" spans="1:4" x14ac:dyDescent="0.2">
      <c r="A6" t="s">
        <v>6</v>
      </c>
      <c r="B6" s="5">
        <v>33227</v>
      </c>
      <c r="C6" s="8">
        <f t="shared" ca="1" si="0"/>
        <v>31</v>
      </c>
      <c r="D6">
        <f t="shared" ca="1" si="1"/>
        <v>30</v>
      </c>
    </row>
    <row r="7" spans="1:4" x14ac:dyDescent="0.2">
      <c r="A7" s="9" t="s">
        <v>2</v>
      </c>
      <c r="B7" s="10">
        <v>34330</v>
      </c>
      <c r="C7" s="11">
        <f t="shared" ca="1" si="0"/>
        <v>28</v>
      </c>
      <c r="D7" s="49">
        <f t="shared" ca="1" si="1"/>
        <v>27</v>
      </c>
    </row>
    <row r="8" spans="1:4" x14ac:dyDescent="0.2">
      <c r="A8" t="s">
        <v>7</v>
      </c>
      <c r="B8" s="5">
        <v>29470</v>
      </c>
      <c r="C8" s="8">
        <f t="shared" ca="1" si="0"/>
        <v>41</v>
      </c>
      <c r="D8">
        <f t="shared" ca="1" si="1"/>
        <v>40</v>
      </c>
    </row>
    <row r="9" spans="1:4" x14ac:dyDescent="0.2">
      <c r="A9" t="s">
        <v>3</v>
      </c>
      <c r="B9" s="5">
        <v>31566</v>
      </c>
      <c r="C9" s="8">
        <f t="shared" ca="1" si="0"/>
        <v>35</v>
      </c>
      <c r="D9">
        <f t="shared" ca="1" si="1"/>
        <v>34</v>
      </c>
    </row>
    <row r="10" spans="1:4" x14ac:dyDescent="0.2">
      <c r="A10" t="s">
        <v>5</v>
      </c>
      <c r="B10" s="5">
        <v>30023</v>
      </c>
      <c r="C10" s="8">
        <f t="shared" ca="1" si="0"/>
        <v>39</v>
      </c>
      <c r="D10">
        <f t="shared" ca="1" si="1"/>
        <v>38</v>
      </c>
    </row>
    <row r="13" spans="1:4" ht="14.1" customHeight="1" x14ac:dyDescent="0.2"/>
    <row r="14" spans="1:4" ht="14.1" customHeight="1" x14ac:dyDescent="0.2"/>
    <row r="17" spans="5:5" ht="15" customHeight="1" x14ac:dyDescent="0.2"/>
    <row r="18" spans="5:5" ht="15" customHeight="1" x14ac:dyDescent="0.2">
      <c r="E18" s="14"/>
    </row>
    <row r="24" spans="5:5" ht="15" customHeight="1" x14ac:dyDescent="0.2"/>
    <row r="29" spans="5:5" ht="15" customHeight="1" x14ac:dyDescent="0.2"/>
    <row r="33" ht="15" customHeight="1" x14ac:dyDescent="0.2"/>
    <row r="34" ht="15" customHeight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A677-D59F-45AE-A2BE-D0839CE4219E}">
  <dimension ref="A1:D17"/>
  <sheetViews>
    <sheetView workbookViewId="0">
      <selection activeCell="G16" sqref="G16"/>
    </sheetView>
  </sheetViews>
  <sheetFormatPr defaultRowHeight="12" x14ac:dyDescent="0.2"/>
  <cols>
    <col min="1" max="1" width="9.33203125" customWidth="1"/>
    <col min="2" max="2" width="15.83203125" customWidth="1"/>
    <col min="3" max="4" width="11.83203125" customWidth="1"/>
  </cols>
  <sheetData>
    <row r="1" spans="1:4" x14ac:dyDescent="0.2">
      <c r="A1" s="4" t="s">
        <v>14</v>
      </c>
      <c r="B1" s="4" t="s">
        <v>0</v>
      </c>
      <c r="C1" s="4" t="s">
        <v>76</v>
      </c>
      <c r="D1" s="44" t="s">
        <v>75</v>
      </c>
    </row>
    <row r="2" spans="1:4" x14ac:dyDescent="0.2">
      <c r="A2" s="1">
        <v>6718</v>
      </c>
      <c r="B2" t="s">
        <v>72</v>
      </c>
      <c r="C2" s="45">
        <f ca="1">_xlfn.CEILING.MATH(YEAR(TODAY())-2000-QUOTIENT(A2,1000),5)</f>
        <v>15</v>
      </c>
      <c r="D2" s="13">
        <f t="shared" ref="D2:D8" ca="1" si="0">DATEVALUE(QUOTIENT(A2,1000)+C2&amp;"-7-14")</f>
        <v>44391</v>
      </c>
    </row>
    <row r="3" spans="1:4" x14ac:dyDescent="0.2">
      <c r="A3" s="1">
        <v>13049</v>
      </c>
      <c r="B3" t="s">
        <v>73</v>
      </c>
      <c r="C3" s="45">
        <f t="shared" ref="C3:C8" ca="1" si="1">_xlfn.CEILING.MATH(YEAR(TODAY())-2000-QUOTIENT(A3,1000),5)</f>
        <v>10</v>
      </c>
      <c r="D3" s="13">
        <f t="shared" ca="1" si="0"/>
        <v>45121</v>
      </c>
    </row>
    <row r="4" spans="1:4" x14ac:dyDescent="0.2">
      <c r="A4" s="1">
        <v>5743</v>
      </c>
      <c r="B4" t="s">
        <v>70</v>
      </c>
      <c r="C4" s="45">
        <f t="shared" ca="1" si="1"/>
        <v>20</v>
      </c>
      <c r="D4" s="13">
        <f t="shared" ca="1" si="0"/>
        <v>45852</v>
      </c>
    </row>
    <row r="5" spans="1:4" x14ac:dyDescent="0.2">
      <c r="A5" s="1">
        <v>19046</v>
      </c>
      <c r="B5" t="s">
        <v>68</v>
      </c>
      <c r="C5" s="45">
        <f t="shared" ca="1" si="1"/>
        <v>5</v>
      </c>
      <c r="D5" s="13">
        <f t="shared" ca="1" si="0"/>
        <v>45487</v>
      </c>
    </row>
    <row r="6" spans="1:4" x14ac:dyDescent="0.2">
      <c r="A6" s="1">
        <v>5003</v>
      </c>
      <c r="B6" t="s">
        <v>69</v>
      </c>
      <c r="C6" s="45">
        <f t="shared" ca="1" si="1"/>
        <v>20</v>
      </c>
      <c r="D6" s="13">
        <f t="shared" ca="1" si="0"/>
        <v>45852</v>
      </c>
    </row>
    <row r="7" spans="1:4" x14ac:dyDescent="0.2">
      <c r="A7" s="1">
        <v>18009</v>
      </c>
      <c r="B7" t="s">
        <v>71</v>
      </c>
      <c r="C7" s="45">
        <f t="shared" ca="1" si="1"/>
        <v>5</v>
      </c>
      <c r="D7" s="13">
        <f t="shared" ca="1" si="0"/>
        <v>45121</v>
      </c>
    </row>
    <row r="8" spans="1:4" x14ac:dyDescent="0.2">
      <c r="A8" s="1">
        <v>8012</v>
      </c>
      <c r="B8" t="s">
        <v>74</v>
      </c>
      <c r="C8" s="45">
        <f t="shared" ca="1" si="1"/>
        <v>15</v>
      </c>
      <c r="D8" s="13">
        <f t="shared" ca="1" si="0"/>
        <v>45121</v>
      </c>
    </row>
    <row r="16" spans="1:4" ht="15" customHeight="1" x14ac:dyDescent="0.2"/>
    <row r="17" ht="15" customHeight="1" x14ac:dyDescent="0.2"/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AAF-608B-49E5-A251-91D55277EA3E}">
  <dimension ref="A1:D8"/>
  <sheetViews>
    <sheetView workbookViewId="0">
      <selection activeCell="I11" sqref="I11"/>
    </sheetView>
  </sheetViews>
  <sheetFormatPr defaultRowHeight="12" x14ac:dyDescent="0.2"/>
  <cols>
    <col min="1" max="1" width="13.83203125" customWidth="1"/>
    <col min="2" max="4" width="10.83203125" customWidth="1"/>
  </cols>
  <sheetData>
    <row r="1" spans="1:4" x14ac:dyDescent="0.2">
      <c r="A1" s="41" t="s">
        <v>0</v>
      </c>
      <c r="B1" s="41" t="s">
        <v>80</v>
      </c>
      <c r="C1" s="41" t="s">
        <v>63</v>
      </c>
      <c r="D1" s="41" t="s">
        <v>81</v>
      </c>
    </row>
    <row r="2" spans="1:4" x14ac:dyDescent="0.2">
      <c r="A2" s="40" t="s">
        <v>78</v>
      </c>
      <c r="B2" s="42">
        <v>0.3923611111111111</v>
      </c>
      <c r="C2" s="42">
        <v>0.58489583333333328</v>
      </c>
      <c r="D2" s="43" t="b">
        <f>C2&lt;TIMEVALUE("13:00")</f>
        <v>0</v>
      </c>
    </row>
    <row r="3" spans="1:4" x14ac:dyDescent="0.2">
      <c r="A3" s="40" t="s">
        <v>64</v>
      </c>
      <c r="B3" s="42">
        <v>0.44791666666666669</v>
      </c>
      <c r="C3" s="42">
        <v>0.664525462962963</v>
      </c>
      <c r="D3" s="43" t="b">
        <f t="shared" ref="D3:D8" si="0">C3&lt;TIMEVALUE("13:00")</f>
        <v>0</v>
      </c>
    </row>
    <row r="4" spans="1:4" x14ac:dyDescent="0.2">
      <c r="A4" s="40" t="s">
        <v>65</v>
      </c>
      <c r="B4" s="42">
        <v>0.35972222222222222</v>
      </c>
      <c r="C4" s="42">
        <v>0.53578703703703701</v>
      </c>
      <c r="D4" s="43" t="b">
        <f t="shared" si="0"/>
        <v>1</v>
      </c>
    </row>
    <row r="5" spans="1:4" x14ac:dyDescent="0.2">
      <c r="A5" s="40" t="s">
        <v>77</v>
      </c>
      <c r="B5" s="42">
        <v>0.38819444444444445</v>
      </c>
      <c r="C5" s="42">
        <v>0.54328703703703707</v>
      </c>
      <c r="D5" s="43" t="b">
        <f t="shared" si="0"/>
        <v>0</v>
      </c>
    </row>
    <row r="6" spans="1:4" x14ac:dyDescent="0.2">
      <c r="A6" s="40" t="s">
        <v>79</v>
      </c>
      <c r="B6" s="42">
        <v>0.49652777777777773</v>
      </c>
      <c r="C6" s="42">
        <v>0.64392361111111118</v>
      </c>
      <c r="D6" s="43" t="b">
        <f t="shared" si="0"/>
        <v>0</v>
      </c>
    </row>
    <row r="7" spans="1:4" x14ac:dyDescent="0.2">
      <c r="A7" s="40" t="s">
        <v>66</v>
      </c>
      <c r="B7" s="42">
        <v>0.3840277777777778</v>
      </c>
      <c r="C7" s="42">
        <v>0.51968749999999997</v>
      </c>
      <c r="D7" s="43" t="b">
        <f t="shared" si="0"/>
        <v>1</v>
      </c>
    </row>
    <row r="8" spans="1:4" x14ac:dyDescent="0.2">
      <c r="A8" s="40" t="s">
        <v>67</v>
      </c>
      <c r="B8" s="42">
        <v>0.42430555555555555</v>
      </c>
      <c r="C8" s="42">
        <v>0.62321759259259257</v>
      </c>
      <c r="D8" s="43" t="b">
        <f t="shared" si="0"/>
        <v>0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6619-21B7-4862-8D34-943340693557}">
  <dimension ref="A1:D8"/>
  <sheetViews>
    <sheetView workbookViewId="0">
      <selection activeCell="H28" sqref="H28"/>
    </sheetView>
  </sheetViews>
  <sheetFormatPr defaultRowHeight="12" x14ac:dyDescent="0.2"/>
  <cols>
    <col min="1" max="4" width="11.83203125" customWidth="1"/>
  </cols>
  <sheetData>
    <row r="1" spans="1:4" ht="12.95" customHeight="1" x14ac:dyDescent="0.2">
      <c r="A1" s="6" t="s">
        <v>14</v>
      </c>
      <c r="B1" s="6" t="s">
        <v>15</v>
      </c>
      <c r="C1" s="6" t="s">
        <v>16</v>
      </c>
      <c r="D1" s="6" t="s">
        <v>17</v>
      </c>
    </row>
    <row r="2" spans="1:4" x14ac:dyDescent="0.2">
      <c r="A2" s="12" t="s">
        <v>18</v>
      </c>
      <c r="B2" s="13">
        <v>44252</v>
      </c>
      <c r="C2" s="3" t="str">
        <f>ROMAN(ROUNDUP(MONTH(B2)/6, 0 ))&amp;"."</f>
        <v>I.</v>
      </c>
      <c r="D2" s="3">
        <f>ROUNDUP(MONTH(B2)/3, 0 )</f>
        <v>1</v>
      </c>
    </row>
    <row r="3" spans="1:4" x14ac:dyDescent="0.2">
      <c r="A3" s="12" t="s">
        <v>19</v>
      </c>
      <c r="B3" s="13">
        <v>44329</v>
      </c>
      <c r="C3" s="3" t="str">
        <f t="shared" ref="C3:C8" si="0">ROMAN(ROUNDUP(MONTH(B3)/6, 0 ))&amp;"."</f>
        <v>I.</v>
      </c>
      <c r="D3" s="3">
        <f t="shared" ref="D3:D8" si="1">ROUNDUP(MONTH(B3)/3, 0 )</f>
        <v>2</v>
      </c>
    </row>
    <row r="4" spans="1:4" x14ac:dyDescent="0.2">
      <c r="A4" s="12" t="s">
        <v>20</v>
      </c>
      <c r="B4" s="13">
        <v>44619</v>
      </c>
      <c r="C4" s="3" t="str">
        <f t="shared" si="0"/>
        <v>I.</v>
      </c>
      <c r="D4" s="3">
        <f t="shared" si="1"/>
        <v>1</v>
      </c>
    </row>
    <row r="5" spans="1:4" x14ac:dyDescent="0.2">
      <c r="A5" s="12" t="s">
        <v>21</v>
      </c>
      <c r="B5" s="13">
        <v>44148</v>
      </c>
      <c r="C5" s="3" t="str">
        <f t="shared" si="0"/>
        <v>II.</v>
      </c>
      <c r="D5" s="3">
        <f t="shared" si="1"/>
        <v>4</v>
      </c>
    </row>
    <row r="6" spans="1:4" x14ac:dyDescent="0.2">
      <c r="A6" s="12" t="s">
        <v>22</v>
      </c>
      <c r="B6" s="13">
        <v>43945</v>
      </c>
      <c r="C6" s="3" t="str">
        <f t="shared" si="0"/>
        <v>I.</v>
      </c>
      <c r="D6" s="3">
        <f t="shared" si="1"/>
        <v>2</v>
      </c>
    </row>
    <row r="7" spans="1:4" x14ac:dyDescent="0.2">
      <c r="A7" s="12" t="s">
        <v>23</v>
      </c>
      <c r="B7" s="13">
        <v>43783</v>
      </c>
      <c r="C7" s="3" t="str">
        <f t="shared" si="0"/>
        <v>II.</v>
      </c>
      <c r="D7" s="3">
        <f t="shared" si="1"/>
        <v>4</v>
      </c>
    </row>
    <row r="8" spans="1:4" x14ac:dyDescent="0.2">
      <c r="A8" s="12" t="s">
        <v>24</v>
      </c>
      <c r="B8" s="13">
        <v>43980</v>
      </c>
      <c r="C8" s="3" t="str">
        <f t="shared" si="0"/>
        <v>I.</v>
      </c>
      <c r="D8" s="3">
        <f t="shared" si="1"/>
        <v>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8023-966A-412A-B768-AFEB08494BCB}">
  <dimension ref="A1:D8"/>
  <sheetViews>
    <sheetView workbookViewId="0">
      <selection activeCell="O20" sqref="O20"/>
    </sheetView>
  </sheetViews>
  <sheetFormatPr defaultRowHeight="12" x14ac:dyDescent="0.2"/>
  <cols>
    <col min="1" max="4" width="11.83203125" customWidth="1"/>
    <col min="6" max="6" width="10.1640625" bestFit="1" customWidth="1"/>
    <col min="10" max="10" width="10.1640625" bestFit="1" customWidth="1"/>
  </cols>
  <sheetData>
    <row r="1" spans="1:4" ht="12.95" customHeight="1" x14ac:dyDescent="0.2">
      <c r="A1" s="6" t="s">
        <v>14</v>
      </c>
      <c r="B1" s="6" t="s">
        <v>25</v>
      </c>
      <c r="C1" s="6" t="s">
        <v>26</v>
      </c>
      <c r="D1" s="6" t="s">
        <v>27</v>
      </c>
    </row>
    <row r="2" spans="1:4" x14ac:dyDescent="0.2">
      <c r="A2" s="12" t="s">
        <v>18</v>
      </c>
      <c r="B2" s="13">
        <v>44252</v>
      </c>
      <c r="C2" s="13">
        <v>45351</v>
      </c>
      <c r="D2" s="3">
        <f>(YEAR(C2)-YEAR(B2)-1)*12+12-MONTH(B2)+MONTH(C2)-1</f>
        <v>35</v>
      </c>
    </row>
    <row r="3" spans="1:4" x14ac:dyDescent="0.2">
      <c r="A3" s="12" t="s">
        <v>19</v>
      </c>
      <c r="B3" s="13">
        <v>44329</v>
      </c>
      <c r="C3" s="13">
        <v>45574</v>
      </c>
      <c r="D3" s="3">
        <f t="shared" ref="D3:D8" si="0">(YEAR(C3)-YEAR(B3)-1)*12+12-MONTH(B3)+MONTH(C3)-1</f>
        <v>40</v>
      </c>
    </row>
    <row r="4" spans="1:4" x14ac:dyDescent="0.2">
      <c r="A4" s="12" t="s">
        <v>20</v>
      </c>
      <c r="B4" s="13">
        <v>44619</v>
      </c>
      <c r="C4" s="13">
        <v>45542</v>
      </c>
      <c r="D4" s="3">
        <f t="shared" si="0"/>
        <v>30</v>
      </c>
    </row>
    <row r="5" spans="1:4" x14ac:dyDescent="0.2">
      <c r="A5" s="12" t="s">
        <v>21</v>
      </c>
      <c r="B5" s="13">
        <v>44148</v>
      </c>
      <c r="C5" s="13">
        <v>44659</v>
      </c>
      <c r="D5" s="3">
        <f t="shared" si="0"/>
        <v>16</v>
      </c>
    </row>
    <row r="6" spans="1:4" x14ac:dyDescent="0.2">
      <c r="A6" s="12" t="s">
        <v>22</v>
      </c>
      <c r="B6" s="13">
        <v>43945</v>
      </c>
      <c r="C6" s="13">
        <v>44585</v>
      </c>
      <c r="D6" s="3">
        <f t="shared" si="0"/>
        <v>20</v>
      </c>
    </row>
    <row r="7" spans="1:4" x14ac:dyDescent="0.2">
      <c r="A7" s="12" t="s">
        <v>23</v>
      </c>
      <c r="B7" s="13">
        <v>43783</v>
      </c>
      <c r="C7" s="13">
        <v>44280</v>
      </c>
      <c r="D7" s="3">
        <f t="shared" si="0"/>
        <v>15</v>
      </c>
    </row>
    <row r="8" spans="1:4" x14ac:dyDescent="0.2">
      <c r="A8" s="12" t="s">
        <v>24</v>
      </c>
      <c r="B8" s="13">
        <v>43980</v>
      </c>
      <c r="C8" s="13">
        <v>45174</v>
      </c>
      <c r="D8" s="3">
        <f t="shared" si="0"/>
        <v>39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607F-03CA-4938-9C89-58B1E440F954}">
  <dimension ref="A1:H16"/>
  <sheetViews>
    <sheetView workbookViewId="0">
      <selection activeCell="H15" sqref="H15"/>
    </sheetView>
  </sheetViews>
  <sheetFormatPr defaultRowHeight="12" x14ac:dyDescent="0.2"/>
  <cols>
    <col min="1" max="1" width="15.83203125" customWidth="1"/>
    <col min="2" max="3" width="11.83203125" customWidth="1"/>
  </cols>
  <sheetData>
    <row r="1" spans="1:8" x14ac:dyDescent="0.2">
      <c r="A1" s="4" t="s">
        <v>0</v>
      </c>
      <c r="B1" s="4" t="s">
        <v>25</v>
      </c>
      <c r="C1" s="4" t="s">
        <v>26</v>
      </c>
      <c r="D1" s="4" t="s">
        <v>82</v>
      </c>
    </row>
    <row r="2" spans="1:8" x14ac:dyDescent="0.2">
      <c r="A2" t="s">
        <v>28</v>
      </c>
      <c r="B2" s="18">
        <v>0.3520833333333333</v>
      </c>
      <c r="C2" s="19">
        <v>0.65972222222222221</v>
      </c>
      <c r="D2" s="17">
        <f>(QUOTIENT(C2-B2,"0:45")+1)*7000</f>
        <v>70000</v>
      </c>
      <c r="E2" s="16"/>
    </row>
    <row r="3" spans="1:8" x14ac:dyDescent="0.2">
      <c r="A3" t="s">
        <v>29</v>
      </c>
      <c r="B3" s="18">
        <v>0.35347222222222219</v>
      </c>
      <c r="C3" s="19">
        <v>0.51180555555555551</v>
      </c>
      <c r="D3" s="17">
        <f t="shared" ref="D3:D8" si="0">(QUOTIENT(C3-B3,"0:45")+1)*7000</f>
        <v>42000</v>
      </c>
      <c r="E3" s="16"/>
    </row>
    <row r="4" spans="1:8" x14ac:dyDescent="0.2">
      <c r="A4" t="s">
        <v>30</v>
      </c>
      <c r="B4" s="18">
        <v>0.35347222222222219</v>
      </c>
      <c r="C4" s="19">
        <v>0.64861111111111114</v>
      </c>
      <c r="D4" s="17">
        <f t="shared" si="0"/>
        <v>70000</v>
      </c>
      <c r="E4" s="16"/>
    </row>
    <row r="5" spans="1:8" x14ac:dyDescent="0.2">
      <c r="A5" t="s">
        <v>31</v>
      </c>
      <c r="B5" s="18">
        <v>0.3888888888888889</v>
      </c>
      <c r="C5" s="19">
        <v>0.60972222222222217</v>
      </c>
      <c r="D5" s="17">
        <f t="shared" si="0"/>
        <v>56000</v>
      </c>
      <c r="E5" s="16"/>
    </row>
    <row r="6" spans="1:8" x14ac:dyDescent="0.2">
      <c r="A6" t="s">
        <v>32</v>
      </c>
      <c r="B6" s="18">
        <v>0.3520833333333333</v>
      </c>
      <c r="C6" s="19">
        <v>0.52361111111111114</v>
      </c>
      <c r="D6" s="17">
        <f t="shared" si="0"/>
        <v>42000</v>
      </c>
      <c r="E6" s="16"/>
    </row>
    <row r="7" spans="1:8" x14ac:dyDescent="0.2">
      <c r="A7" t="s">
        <v>33</v>
      </c>
      <c r="B7" s="18">
        <v>0.3347222222222222</v>
      </c>
      <c r="C7" s="19">
        <v>0.54722222222222217</v>
      </c>
      <c r="D7" s="17">
        <f t="shared" si="0"/>
        <v>49000</v>
      </c>
      <c r="E7" s="16"/>
    </row>
    <row r="8" spans="1:8" x14ac:dyDescent="0.2">
      <c r="A8" t="s">
        <v>34</v>
      </c>
      <c r="B8" s="18">
        <v>0.40902777777777777</v>
      </c>
      <c r="C8" s="19">
        <v>0.6333333333333333</v>
      </c>
      <c r="D8" s="17">
        <f t="shared" si="0"/>
        <v>56000</v>
      </c>
      <c r="E8" s="16"/>
    </row>
    <row r="9" spans="1:8" x14ac:dyDescent="0.2">
      <c r="G9" s="15"/>
    </row>
    <row r="10" spans="1:8" x14ac:dyDescent="0.2">
      <c r="G10" s="15"/>
    </row>
    <row r="13" spans="1:8" x14ac:dyDescent="0.2">
      <c r="E13" s="15"/>
      <c r="F13" s="8"/>
      <c r="H13" s="8"/>
    </row>
    <row r="14" spans="1:8" x14ac:dyDescent="0.2">
      <c r="E14" s="15"/>
      <c r="F14" s="8"/>
      <c r="H14" s="8"/>
    </row>
    <row r="15" spans="1:8" ht="15" customHeight="1" x14ac:dyDescent="0.2">
      <c r="E15" s="15"/>
      <c r="F15" s="8"/>
      <c r="H15" s="8"/>
    </row>
    <row r="16" spans="1:8" x14ac:dyDescent="0.2">
      <c r="E16" s="15"/>
      <c r="F16" s="8"/>
      <c r="H16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FD87-C63D-47F6-963A-94E8B3C3B83C}">
  <dimension ref="A1:J13"/>
  <sheetViews>
    <sheetView workbookViewId="0">
      <selection activeCell="K11" sqref="K11"/>
    </sheetView>
  </sheetViews>
  <sheetFormatPr defaultRowHeight="12" x14ac:dyDescent="0.2"/>
  <cols>
    <col min="1" max="4" width="10.83203125" customWidth="1"/>
  </cols>
  <sheetData>
    <row r="1" spans="1:10" ht="27.6" customHeight="1" x14ac:dyDescent="0.2">
      <c r="A1" s="20" t="s">
        <v>35</v>
      </c>
      <c r="B1" s="20" t="s">
        <v>36</v>
      </c>
      <c r="C1" s="20" t="s">
        <v>37</v>
      </c>
      <c r="D1" s="20" t="s">
        <v>38</v>
      </c>
    </row>
    <row r="2" spans="1:10" x14ac:dyDescent="0.2">
      <c r="A2" s="21">
        <v>-5</v>
      </c>
      <c r="B2" s="3">
        <v>1</v>
      </c>
      <c r="C2" s="3">
        <v>1</v>
      </c>
      <c r="D2" s="13" t="e">
        <f>DATE(A2,B2,C2)</f>
        <v>#NUM!</v>
      </c>
    </row>
    <row r="3" spans="1:10" x14ac:dyDescent="0.2">
      <c r="A3" s="21">
        <v>0</v>
      </c>
      <c r="B3" s="3">
        <v>1</v>
      </c>
      <c r="C3" s="3">
        <v>1</v>
      </c>
      <c r="D3" s="22">
        <f>DATE(A3,B3,C3)</f>
        <v>1</v>
      </c>
    </row>
    <row r="4" spans="1:10" x14ac:dyDescent="0.2">
      <c r="A4" s="21">
        <v>9</v>
      </c>
      <c r="B4" s="3">
        <v>1</v>
      </c>
      <c r="C4" s="3">
        <v>1</v>
      </c>
      <c r="D4" s="22">
        <f t="shared" ref="D4:D12" si="0">DATE(A4,B4,C4)</f>
        <v>3289</v>
      </c>
    </row>
    <row r="5" spans="1:10" x14ac:dyDescent="0.2">
      <c r="A5" s="21">
        <v>48</v>
      </c>
      <c r="B5" s="3">
        <v>1</v>
      </c>
      <c r="C5" s="3">
        <v>1</v>
      </c>
      <c r="D5" s="22">
        <f t="shared" si="0"/>
        <v>17533</v>
      </c>
    </row>
    <row r="6" spans="1:10" x14ac:dyDescent="0.2">
      <c r="A6" s="21">
        <v>326</v>
      </c>
      <c r="B6" s="3">
        <v>1</v>
      </c>
      <c r="C6" s="3">
        <v>1</v>
      </c>
      <c r="D6" s="22">
        <f t="shared" si="0"/>
        <v>119071</v>
      </c>
    </row>
    <row r="7" spans="1:10" x14ac:dyDescent="0.2">
      <c r="A7" s="25">
        <v>2000</v>
      </c>
      <c r="B7" s="26">
        <v>-5</v>
      </c>
      <c r="C7" s="29">
        <v>1</v>
      </c>
      <c r="D7" s="30">
        <f t="shared" si="0"/>
        <v>36342</v>
      </c>
    </row>
    <row r="8" spans="1:10" x14ac:dyDescent="0.2">
      <c r="A8" s="25">
        <v>2000</v>
      </c>
      <c r="B8" s="26">
        <v>0</v>
      </c>
      <c r="C8" s="29">
        <v>1</v>
      </c>
      <c r="D8" s="30">
        <f t="shared" si="0"/>
        <v>36495</v>
      </c>
    </row>
    <row r="9" spans="1:10" x14ac:dyDescent="0.2">
      <c r="A9" s="25">
        <v>2000</v>
      </c>
      <c r="B9" s="26">
        <v>35</v>
      </c>
      <c r="C9" s="29">
        <v>1</v>
      </c>
      <c r="D9" s="30">
        <f t="shared" si="0"/>
        <v>37561</v>
      </c>
    </row>
    <row r="10" spans="1:10" x14ac:dyDescent="0.2">
      <c r="A10" s="23">
        <v>2000</v>
      </c>
      <c r="B10" s="24">
        <v>1</v>
      </c>
      <c r="C10" s="21">
        <v>-5</v>
      </c>
      <c r="D10" s="22">
        <f t="shared" si="0"/>
        <v>36520</v>
      </c>
    </row>
    <row r="11" spans="1:10" x14ac:dyDescent="0.2">
      <c r="A11" s="23">
        <v>2000</v>
      </c>
      <c r="B11" s="24">
        <v>1</v>
      </c>
      <c r="C11" s="21">
        <v>0</v>
      </c>
      <c r="D11" s="22">
        <f t="shared" si="0"/>
        <v>36525</v>
      </c>
    </row>
    <row r="12" spans="1:10" x14ac:dyDescent="0.2">
      <c r="A12" s="23">
        <v>2000</v>
      </c>
      <c r="B12" s="24">
        <v>1</v>
      </c>
      <c r="C12" s="21">
        <v>35</v>
      </c>
      <c r="D12" s="22">
        <f t="shared" si="0"/>
        <v>36560</v>
      </c>
    </row>
    <row r="13" spans="1:10" x14ac:dyDescent="0.2">
      <c r="J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8BF7-2C97-40BA-A885-9FF4266BC9B8}">
  <dimension ref="A1:D7"/>
  <sheetViews>
    <sheetView workbookViewId="0">
      <selection activeCell="G8" sqref="G8"/>
    </sheetView>
  </sheetViews>
  <sheetFormatPr defaultRowHeight="12" x14ac:dyDescent="0.2"/>
  <cols>
    <col min="1" max="4" width="10.83203125" customWidth="1"/>
  </cols>
  <sheetData>
    <row r="1" spans="1:4" ht="27.6" customHeight="1" x14ac:dyDescent="0.2">
      <c r="A1" s="20" t="s">
        <v>39</v>
      </c>
      <c r="B1" s="20" t="s">
        <v>40</v>
      </c>
      <c r="C1" s="20" t="s">
        <v>41</v>
      </c>
      <c r="D1" s="20" t="s">
        <v>42</v>
      </c>
    </row>
    <row r="2" spans="1:4" x14ac:dyDescent="0.2">
      <c r="A2" s="21">
        <v>-5</v>
      </c>
      <c r="B2" s="24">
        <v>1</v>
      </c>
      <c r="C2" s="24">
        <v>1</v>
      </c>
      <c r="D2" s="27" t="e">
        <f>TIME(A2,B2,C2)</f>
        <v>#NUM!</v>
      </c>
    </row>
    <row r="3" spans="1:4" x14ac:dyDescent="0.2">
      <c r="A3" s="21">
        <v>33</v>
      </c>
      <c r="B3" s="24">
        <v>1</v>
      </c>
      <c r="C3" s="24">
        <v>1</v>
      </c>
      <c r="D3" s="27">
        <f t="shared" ref="D3:D7" si="0">TIME(A3,B3,C3)</f>
        <v>0.37570601851851859</v>
      </c>
    </row>
    <row r="4" spans="1:4" x14ac:dyDescent="0.2">
      <c r="A4" s="25">
        <v>11</v>
      </c>
      <c r="B4" s="26">
        <v>-23</v>
      </c>
      <c r="C4" s="28">
        <v>1</v>
      </c>
      <c r="D4" s="31">
        <f t="shared" si="0"/>
        <v>0.44237268518518519</v>
      </c>
    </row>
    <row r="5" spans="1:4" x14ac:dyDescent="0.2">
      <c r="A5" s="25">
        <v>11</v>
      </c>
      <c r="B5" s="26">
        <v>82</v>
      </c>
      <c r="C5" s="28">
        <v>1</v>
      </c>
      <c r="D5" s="31">
        <f t="shared" si="0"/>
        <v>0.51528935185185187</v>
      </c>
    </row>
    <row r="6" spans="1:4" x14ac:dyDescent="0.2">
      <c r="A6" s="23">
        <v>11</v>
      </c>
      <c r="B6" s="23">
        <v>11</v>
      </c>
      <c r="C6" s="21">
        <v>-23</v>
      </c>
      <c r="D6" s="27">
        <f t="shared" si="0"/>
        <v>0.46570601851851851</v>
      </c>
    </row>
    <row r="7" spans="1:4" x14ac:dyDescent="0.2">
      <c r="A7" s="23">
        <v>11</v>
      </c>
      <c r="B7" s="23">
        <v>11</v>
      </c>
      <c r="C7" s="21">
        <v>82</v>
      </c>
      <c r="D7" s="27">
        <f t="shared" si="0"/>
        <v>0.46692129629629631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E156-FCAD-419D-A086-D123E867EF0D}">
  <dimension ref="A1:E16"/>
  <sheetViews>
    <sheetView workbookViewId="0">
      <selection activeCell="H19" sqref="H19"/>
    </sheetView>
  </sheetViews>
  <sheetFormatPr defaultRowHeight="12" x14ac:dyDescent="0.2"/>
  <cols>
    <col min="1" max="1" width="15.83203125" customWidth="1"/>
    <col min="2" max="2" width="11.83203125" customWidth="1"/>
    <col min="3" max="4" width="8.83203125" customWidth="1"/>
    <col min="5" max="5" width="11.83203125" customWidth="1"/>
  </cols>
  <sheetData>
    <row r="1" spans="1:5" ht="13.5" customHeight="1" x14ac:dyDescent="0.2">
      <c r="A1" s="46" t="s">
        <v>43</v>
      </c>
      <c r="B1" s="46" t="s">
        <v>44</v>
      </c>
      <c r="C1" s="48" t="s">
        <v>45</v>
      </c>
      <c r="D1" s="48"/>
      <c r="E1" s="46" t="s">
        <v>46</v>
      </c>
    </row>
    <row r="2" spans="1:5" ht="13.5" customHeight="1" x14ac:dyDescent="0.2">
      <c r="A2" s="47"/>
      <c r="B2" s="47"/>
      <c r="C2" s="6" t="s">
        <v>1</v>
      </c>
      <c r="D2" s="6" t="s">
        <v>47</v>
      </c>
      <c r="E2" s="47"/>
    </row>
    <row r="3" spans="1:5" x14ac:dyDescent="0.2">
      <c r="A3" s="32" t="s">
        <v>48</v>
      </c>
      <c r="B3" s="33">
        <f ca="1">TODAY()-118</f>
        <v>44116</v>
      </c>
      <c r="C3" s="24">
        <v>2</v>
      </c>
      <c r="D3" s="24">
        <v>8</v>
      </c>
      <c r="E3" s="33">
        <f ca="1">DATE(YEAR(B3)+C3,MONTH(B3)+D3,DAY(B3))</f>
        <v>45089</v>
      </c>
    </row>
    <row r="4" spans="1:5" x14ac:dyDescent="0.2">
      <c r="A4" s="32" t="s">
        <v>49</v>
      </c>
      <c r="B4" s="33">
        <f ca="1">TODAY()-113</f>
        <v>44121</v>
      </c>
      <c r="C4" s="24">
        <v>8</v>
      </c>
      <c r="D4" s="24">
        <v>6</v>
      </c>
      <c r="E4" s="33">
        <f t="shared" ref="E4:E9" ca="1" si="0">DATE(YEAR(B4)+C4,MONTH(B4)+D4,DAY(B4))</f>
        <v>47225</v>
      </c>
    </row>
    <row r="5" spans="1:5" x14ac:dyDescent="0.2">
      <c r="A5" s="32" t="s">
        <v>50</v>
      </c>
      <c r="B5" s="33">
        <f ca="1">TODAY()-93</f>
        <v>44141</v>
      </c>
      <c r="C5" s="24">
        <v>4</v>
      </c>
      <c r="D5" s="24">
        <v>8</v>
      </c>
      <c r="E5" s="33">
        <f t="shared" ca="1" si="0"/>
        <v>45844</v>
      </c>
    </row>
    <row r="6" spans="1:5" x14ac:dyDescent="0.2">
      <c r="A6" s="32" t="s">
        <v>51</v>
      </c>
      <c r="B6" s="33">
        <f ca="1">TODAY()-80</f>
        <v>44154</v>
      </c>
      <c r="C6" s="24">
        <v>5</v>
      </c>
      <c r="D6" s="24">
        <v>1</v>
      </c>
      <c r="E6" s="33">
        <f t="shared" ca="1" si="0"/>
        <v>46010</v>
      </c>
    </row>
    <row r="7" spans="1:5" x14ac:dyDescent="0.2">
      <c r="A7" s="32" t="s">
        <v>52</v>
      </c>
      <c r="B7" s="33">
        <f ca="1">TODAY()-69</f>
        <v>44165</v>
      </c>
      <c r="C7" s="24">
        <v>4</v>
      </c>
      <c r="D7" s="24">
        <v>2</v>
      </c>
      <c r="E7" s="33">
        <f t="shared" ca="1" si="0"/>
        <v>45687</v>
      </c>
    </row>
    <row r="8" spans="1:5" x14ac:dyDescent="0.2">
      <c r="A8" s="32" t="s">
        <v>53</v>
      </c>
      <c r="B8" s="33">
        <f ca="1">TODAY()-69</f>
        <v>44165</v>
      </c>
      <c r="C8" s="24">
        <v>3</v>
      </c>
      <c r="D8" s="24">
        <v>10</v>
      </c>
      <c r="E8" s="33">
        <f t="shared" ca="1" si="0"/>
        <v>45565</v>
      </c>
    </row>
    <row r="9" spans="1:5" x14ac:dyDescent="0.2">
      <c r="A9" s="32" t="s">
        <v>54</v>
      </c>
      <c r="B9" s="33">
        <f ca="1">TODAY()-119</f>
        <v>44115</v>
      </c>
      <c r="C9" s="24">
        <v>4</v>
      </c>
      <c r="D9" s="24">
        <v>7</v>
      </c>
      <c r="E9" s="33">
        <f t="shared" ca="1" si="0"/>
        <v>45788</v>
      </c>
    </row>
    <row r="16" spans="1:5" ht="15" customHeight="1" x14ac:dyDescent="0.2"/>
  </sheetData>
  <mergeCells count="4">
    <mergeCell ref="A1:A2"/>
    <mergeCell ref="B1:B2"/>
    <mergeCell ref="C1:D1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3736-1FC5-4866-8F2F-6CF76BB65829}">
  <dimension ref="A1:E16"/>
  <sheetViews>
    <sheetView workbookViewId="0">
      <selection activeCell="I6" sqref="I6"/>
    </sheetView>
  </sheetViews>
  <sheetFormatPr defaultRowHeight="12" x14ac:dyDescent="0.2"/>
  <cols>
    <col min="1" max="5" width="13.83203125" customWidth="1"/>
  </cols>
  <sheetData>
    <row r="1" spans="1:5" ht="27.6" customHeight="1" x14ac:dyDescent="0.2">
      <c r="A1" s="6" t="s">
        <v>55</v>
      </c>
      <c r="B1" s="20" t="s">
        <v>56</v>
      </c>
      <c r="C1" s="20" t="s">
        <v>57</v>
      </c>
      <c r="D1" s="20" t="s">
        <v>59</v>
      </c>
      <c r="E1" s="20" t="s">
        <v>58</v>
      </c>
    </row>
    <row r="2" spans="1:5" x14ac:dyDescent="0.2">
      <c r="A2" s="35">
        <v>8965376</v>
      </c>
      <c r="B2" s="13">
        <f ca="1">TODAY()-794</f>
        <v>43440</v>
      </c>
      <c r="C2" s="24">
        <v>36</v>
      </c>
      <c r="D2" s="36">
        <v>3425000</v>
      </c>
      <c r="E2" s="33">
        <f ca="1">DATE( YEAR(B2),MONTH(B2)+C2,DAY(B2))</f>
        <v>44536</v>
      </c>
    </row>
    <row r="3" spans="1:5" x14ac:dyDescent="0.2">
      <c r="A3" s="35">
        <v>1391473</v>
      </c>
      <c r="B3" s="13">
        <f ca="1">TODAY()-641</f>
        <v>43593</v>
      </c>
      <c r="C3" s="24">
        <v>24</v>
      </c>
      <c r="D3" s="36">
        <v>3108000</v>
      </c>
      <c r="E3" s="33">
        <f t="shared" ref="E3:E8" ca="1" si="0">DATE( YEAR(B3),MONTH(B3)+C3,DAY(B3))</f>
        <v>44324</v>
      </c>
    </row>
    <row r="4" spans="1:5" x14ac:dyDescent="0.2">
      <c r="A4" s="35">
        <v>6612858</v>
      </c>
      <c r="B4" s="13">
        <f ca="1">TODAY()-822</f>
        <v>43412</v>
      </c>
      <c r="C4" s="24">
        <v>30</v>
      </c>
      <c r="D4" s="36">
        <v>8238000</v>
      </c>
      <c r="E4" s="33">
        <f t="shared" ca="1" si="0"/>
        <v>44324</v>
      </c>
    </row>
    <row r="5" spans="1:5" x14ac:dyDescent="0.2">
      <c r="A5" s="35">
        <v>3024715</v>
      </c>
      <c r="B5" s="13">
        <f ca="1">TODAY()-678</f>
        <v>43556</v>
      </c>
      <c r="C5" s="24">
        <v>30</v>
      </c>
      <c r="D5" s="36">
        <v>7904000</v>
      </c>
      <c r="E5" s="33">
        <f t="shared" ca="1" si="0"/>
        <v>44470</v>
      </c>
    </row>
    <row r="6" spans="1:5" x14ac:dyDescent="0.2">
      <c r="A6" s="35">
        <v>957592</v>
      </c>
      <c r="B6" s="13">
        <f ca="1">TODAY()-394</f>
        <v>43840</v>
      </c>
      <c r="C6" s="24">
        <v>30</v>
      </c>
      <c r="D6" s="36">
        <v>8873000</v>
      </c>
      <c r="E6" s="33">
        <f t="shared" ca="1" si="0"/>
        <v>44752</v>
      </c>
    </row>
    <row r="7" spans="1:5" x14ac:dyDescent="0.2">
      <c r="A7" s="35">
        <v>4816621</v>
      </c>
      <c r="B7" s="13">
        <f ca="1">TODAY()-215</f>
        <v>44019</v>
      </c>
      <c r="C7" s="24">
        <v>18</v>
      </c>
      <c r="D7" s="36">
        <v>9414000</v>
      </c>
      <c r="E7" s="33">
        <f t="shared" ca="1" si="0"/>
        <v>44568</v>
      </c>
    </row>
    <row r="8" spans="1:5" x14ac:dyDescent="0.2">
      <c r="A8" s="35">
        <v>3413099</v>
      </c>
      <c r="B8" s="13">
        <f ca="1">TODAY()-758</f>
        <v>43476</v>
      </c>
      <c r="C8" s="24">
        <v>30</v>
      </c>
      <c r="D8" s="36">
        <v>1194000</v>
      </c>
      <c r="E8" s="33">
        <f t="shared" ca="1" si="0"/>
        <v>44388</v>
      </c>
    </row>
    <row r="9" spans="1:5" x14ac:dyDescent="0.2">
      <c r="A9" s="35"/>
      <c r="B9" s="13"/>
      <c r="C9" s="24"/>
      <c r="D9" s="36"/>
      <c r="E9" s="34"/>
    </row>
    <row r="10" spans="1:5" x14ac:dyDescent="0.2">
      <c r="A10" s="35"/>
      <c r="B10" s="13"/>
      <c r="C10" s="24"/>
      <c r="D10" s="36"/>
      <c r="E10" s="34"/>
    </row>
    <row r="11" spans="1:5" x14ac:dyDescent="0.2">
      <c r="A11" s="35"/>
      <c r="B11" s="13"/>
      <c r="C11" s="24"/>
      <c r="D11" s="36"/>
      <c r="E11" s="34"/>
    </row>
    <row r="12" spans="1:5" x14ac:dyDescent="0.2">
      <c r="A12" s="35"/>
      <c r="B12" s="13"/>
      <c r="C12" s="24"/>
      <c r="D12" s="36"/>
      <c r="E12" s="34"/>
    </row>
    <row r="13" spans="1:5" x14ac:dyDescent="0.2">
      <c r="A13" s="35"/>
      <c r="B13" s="13"/>
      <c r="C13" s="24"/>
      <c r="D13" s="36"/>
      <c r="E13" s="34"/>
    </row>
    <row r="14" spans="1:5" x14ac:dyDescent="0.2">
      <c r="A14" s="35"/>
      <c r="B14" s="13"/>
      <c r="C14" s="24"/>
      <c r="D14" s="36"/>
      <c r="E14" s="34"/>
    </row>
    <row r="15" spans="1:5" x14ac:dyDescent="0.2">
      <c r="A15" s="35"/>
      <c r="B15" s="13"/>
      <c r="C15" s="24"/>
      <c r="D15" s="36"/>
      <c r="E15" s="34"/>
    </row>
    <row r="16" spans="1:5" x14ac:dyDescent="0.2">
      <c r="A16" s="35"/>
      <c r="B16" s="13"/>
      <c r="C16" s="24"/>
      <c r="D16" s="36"/>
      <c r="E16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51DF-957E-4410-8A78-C29CBE469611}">
  <dimension ref="A1:C10"/>
  <sheetViews>
    <sheetView workbookViewId="0">
      <selection activeCell="I7" sqref="I7"/>
    </sheetView>
  </sheetViews>
  <sheetFormatPr defaultRowHeight="12" x14ac:dyDescent="0.2"/>
  <cols>
    <col min="1" max="3" width="11.83203125" customWidth="1"/>
  </cols>
  <sheetData>
    <row r="1" spans="1:3" s="2" customFormat="1" ht="12.95" customHeight="1" x14ac:dyDescent="0.2">
      <c r="A1" s="6" t="s">
        <v>61</v>
      </c>
      <c r="B1" s="37" t="s">
        <v>62</v>
      </c>
      <c r="C1" s="37" t="s">
        <v>60</v>
      </c>
    </row>
    <row r="2" spans="1:3" x14ac:dyDescent="0.2">
      <c r="A2" s="38">
        <v>0.96815035380583159</v>
      </c>
      <c r="B2" s="38">
        <f>TIME(HOUR(A2),MINUTE(A2),0)</f>
        <v>0.96805555555555556</v>
      </c>
      <c r="C2" s="39">
        <f>TIME( HOUR(B2),MROUND(MINUTE(B2),6),0)</f>
        <v>0.96666666666666667</v>
      </c>
    </row>
    <row r="3" spans="1:3" x14ac:dyDescent="0.2">
      <c r="A3" s="38">
        <v>0.84988193130024214</v>
      </c>
      <c r="B3" s="38">
        <f t="shared" ref="B3:B10" si="0">TIME(HOUR(A3),MINUTE(A3),0)</f>
        <v>0.84930555555555554</v>
      </c>
      <c r="C3" s="39">
        <f t="shared" ref="C3:C10" si="1">TIME( HOUR(B3),MROUND(MINUTE(B3),6),0)</f>
        <v>0.85</v>
      </c>
    </row>
    <row r="4" spans="1:3" x14ac:dyDescent="0.2">
      <c r="A4" s="38">
        <v>0.42285424858533449</v>
      </c>
      <c r="B4" s="38">
        <f t="shared" si="0"/>
        <v>0.42222222222222222</v>
      </c>
      <c r="C4" s="39">
        <f t="shared" si="1"/>
        <v>0.42083333333333334</v>
      </c>
    </row>
    <row r="5" spans="1:3" x14ac:dyDescent="0.2">
      <c r="A5" s="38">
        <v>0.98115374369103736</v>
      </c>
      <c r="B5" s="38">
        <f t="shared" si="0"/>
        <v>0.98055555555555562</v>
      </c>
      <c r="C5" s="39">
        <f t="shared" si="1"/>
        <v>0.97916666666666663</v>
      </c>
    </row>
    <row r="6" spans="1:3" x14ac:dyDescent="0.2">
      <c r="A6" s="38">
        <v>1.9029598044871698E-2</v>
      </c>
      <c r="B6" s="38">
        <f t="shared" si="0"/>
        <v>1.8749999999999999E-2</v>
      </c>
      <c r="C6" s="39">
        <f t="shared" si="1"/>
        <v>2.0833333333333332E-2</v>
      </c>
    </row>
    <row r="7" spans="1:3" x14ac:dyDescent="0.2">
      <c r="A7" s="38">
        <v>0.16165738525642726</v>
      </c>
      <c r="B7" s="38">
        <f t="shared" si="0"/>
        <v>0.16111111111111112</v>
      </c>
      <c r="C7" s="39">
        <f t="shared" si="1"/>
        <v>0.16250000000000001</v>
      </c>
    </row>
    <row r="8" spans="1:3" x14ac:dyDescent="0.2">
      <c r="A8" s="38">
        <v>0.54974385862140207</v>
      </c>
      <c r="B8" s="38">
        <f t="shared" si="0"/>
        <v>0.5493055555555556</v>
      </c>
      <c r="C8" s="39">
        <f t="shared" si="1"/>
        <v>0.54999999999999993</v>
      </c>
    </row>
    <row r="9" spans="1:3" x14ac:dyDescent="0.2">
      <c r="A9" s="38">
        <v>0.86784331517976909</v>
      </c>
      <c r="B9" s="38">
        <f t="shared" si="0"/>
        <v>0.86736111111111114</v>
      </c>
      <c r="C9" s="39">
        <f t="shared" si="1"/>
        <v>0.8666666666666667</v>
      </c>
    </row>
    <row r="10" spans="1:3" x14ac:dyDescent="0.2">
      <c r="A10" s="38">
        <v>0.57793911400762055</v>
      </c>
      <c r="B10" s="38">
        <f t="shared" si="0"/>
        <v>0.57777777777777783</v>
      </c>
      <c r="C10" s="39">
        <f t="shared" si="1"/>
        <v>0.57916666666666672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2020-12-23T07:31:29Z</dcterms:created>
  <dcterms:modified xsi:type="dcterms:W3CDTF">2021-02-07T15:04:32Z</dcterms:modified>
</cp:coreProperties>
</file>