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mikor-fkeres-es-mikor-index\"/>
    </mc:Choice>
  </mc:AlternateContent>
  <xr:revisionPtr revIDLastSave="0" documentId="8_{8C813C81-2876-4AD5-846D-54E4A0538622}" xr6:coauthVersionLast="45" xr6:coauthVersionMax="45" xr10:uidLastSave="{00000000-0000-0000-0000-000000000000}"/>
  <bookViews>
    <workbookView xWindow="-120" yWindow="-120" windowWidth="19440" windowHeight="14190" xr2:uid="{E6FBF6CA-4C19-424C-A676-40931B20AD8E}"/>
  </bookViews>
  <sheets>
    <sheet name="A" sheetId="1" r:id="rId1"/>
    <sheet name="B" sheetId="3" r:id="rId2"/>
    <sheet name="C" sheetId="4" r:id="rId3"/>
    <sheet name="D" sheetId="6" r:id="rId4"/>
    <sheet name="E" sheetId="5" r:id="rId5"/>
    <sheet name="F" sheetId="9" r:id="rId6"/>
    <sheet name="G" sheetId="10" r:id="rId7"/>
    <sheet name="H" sheetId="11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1" l="1"/>
  <c r="E6" i="11"/>
  <c r="E4" i="11"/>
  <c r="F10" i="9"/>
  <c r="F6" i="9"/>
  <c r="F2" i="9"/>
  <c r="I8" i="4"/>
  <c r="I9" i="4"/>
  <c r="I10" i="4"/>
  <c r="I11" i="4"/>
  <c r="I5" i="4"/>
  <c r="I6" i="4"/>
  <c r="I7" i="4"/>
  <c r="G25" i="5"/>
  <c r="G3" i="5"/>
  <c r="G14" i="5"/>
  <c r="F4" i="6" l="1"/>
  <c r="F5" i="6"/>
  <c r="F3" i="6"/>
  <c r="I4" i="4" l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D7" i="3"/>
  <c r="D6" i="3"/>
  <c r="D5" i="3" l="1"/>
  <c r="C3" i="1" l="1"/>
  <c r="C4" i="1"/>
  <c r="C5" i="1"/>
  <c r="C6" i="1"/>
  <c r="C2" i="1"/>
</calcChain>
</file>

<file path=xl/sharedStrings.xml><?xml version="1.0" encoding="utf-8"?>
<sst xmlns="http://schemas.openxmlformats.org/spreadsheetml/2006/main" count="167" uniqueCount="118">
  <si>
    <t>Gergő</t>
  </si>
  <si>
    <t>Vince</t>
  </si>
  <si>
    <t>Márkó</t>
  </si>
  <si>
    <t>Bence</t>
  </si>
  <si>
    <t>Linda</t>
  </si>
  <si>
    <t>Kinga</t>
  </si>
  <si>
    <t>Petra</t>
  </si>
  <si>
    <t>kevés</t>
  </si>
  <si>
    <t>éppen hogy</t>
  </si>
  <si>
    <t>átlagos</t>
  </si>
  <si>
    <t>tájékozott</t>
  </si>
  <si>
    <t>értékelés</t>
  </si>
  <si>
    <t>pont</t>
  </si>
  <si>
    <t>hallgató</t>
  </si>
  <si>
    <t>alsó határ</t>
  </si>
  <si>
    <t>felső határ</t>
  </si>
  <si>
    <t>pontszám-kategóriák</t>
  </si>
  <si>
    <t>dicséretes</t>
  </si>
  <si>
    <t>Demeter K.</t>
  </si>
  <si>
    <t>Fazekas L.</t>
  </si>
  <si>
    <t>Majoros P.</t>
  </si>
  <si>
    <t>Palotás V.</t>
  </si>
  <si>
    <t>DK</t>
  </si>
  <si>
    <t>FL</t>
  </si>
  <si>
    <t>MP</t>
  </si>
  <si>
    <t>PV</t>
  </si>
  <si>
    <t>Kerekes G.</t>
  </si>
  <si>
    <t>KG</t>
  </si>
  <si>
    <t>kategória</t>
  </si>
  <si>
    <t>elnevezés</t>
  </si>
  <si>
    <t>szélcsend</t>
  </si>
  <si>
    <t>leheletszerű</t>
  </si>
  <si>
    <t>szellő</t>
  </si>
  <si>
    <t>gyenge</t>
  </si>
  <si>
    <t>mérsékelt</t>
  </si>
  <si>
    <t>élénk</t>
  </si>
  <si>
    <t>erős</t>
  </si>
  <si>
    <t>igen erős</t>
  </si>
  <si>
    <t>viharos</t>
  </si>
  <si>
    <t>vihar</t>
  </si>
  <si>
    <t>erős vihar</t>
  </si>
  <si>
    <t>heves vihar</t>
  </si>
  <si>
    <t>orkán</t>
  </si>
  <si>
    <t>dátum</t>
  </si>
  <si>
    <t>&gt;14,0</t>
  </si>
  <si>
    <t>sebesség</t>
  </si>
  <si>
    <t>név</t>
  </si>
  <si>
    <t>nyomás</t>
  </si>
  <si>
    <t>hullám</t>
  </si>
  <si>
    <t>Kerekes</t>
  </si>
  <si>
    <t>Demeter</t>
  </si>
  <si>
    <t>Fazekas</t>
  </si>
  <si>
    <t>Majoros</t>
  </si>
  <si>
    <t>Palotás</t>
  </si>
  <si>
    <t>cs. név</t>
  </si>
  <si>
    <t>k.név</t>
  </si>
  <si>
    <t>monogram</t>
  </si>
  <si>
    <t>lekötés
dátuma</t>
  </si>
  <si>
    <t>lekötés
hónapokban</t>
  </si>
  <si>
    <t>összeg
eFt</t>
  </si>
  <si>
    <t>számla-
szám</t>
  </si>
  <si>
    <t>számla
tulajdonos</t>
  </si>
  <si>
    <t>Berkes Róza</t>
  </si>
  <si>
    <t>Bognár Erik</t>
  </si>
  <si>
    <t>Gazdag Anna</t>
  </si>
  <si>
    <t>Füstös Ilka</t>
  </si>
  <si>
    <t>Pandúr Iván</t>
  </si>
  <si>
    <t>Perger Adél</t>
  </si>
  <si>
    <t>Rostás Hugó</t>
  </si>
  <si>
    <t>Hajnal Imre</t>
  </si>
  <si>
    <t>lekötött
összeg</t>
  </si>
  <si>
    <t>hányadik a 10-es, alulról közelítés</t>
  </si>
  <si>
    <t>hányadik a tizenhetes, pontos egyezés</t>
  </si>
  <si>
    <t>hányadik a 10-es, felülről közelítés</t>
  </si>
  <si>
    <t>V</t>
  </si>
  <si>
    <t>O</t>
  </si>
  <si>
    <t>M</t>
  </si>
  <si>
    <t>W</t>
  </si>
  <si>
    <t>Y</t>
  </si>
  <si>
    <t>D</t>
  </si>
  <si>
    <t>X</t>
  </si>
  <si>
    <t>G</t>
  </si>
  <si>
    <t>J</t>
  </si>
  <si>
    <t>QQ</t>
  </si>
  <si>
    <t>GG</t>
  </si>
  <si>
    <t>HH</t>
  </si>
  <si>
    <t>CC</t>
  </si>
  <si>
    <t>NN</t>
  </si>
  <si>
    <t>UU</t>
  </si>
  <si>
    <t>FF</t>
  </si>
  <si>
    <t>VV</t>
  </si>
  <si>
    <t>EE</t>
  </si>
  <si>
    <t>JJJ</t>
  </si>
  <si>
    <t>MMM</t>
  </si>
  <si>
    <t>CCC</t>
  </si>
  <si>
    <t>XXX</t>
  </si>
  <si>
    <t>PPP</t>
  </si>
  <si>
    <t>HHH</t>
  </si>
  <si>
    <t>AAA</t>
  </si>
  <si>
    <t>sor száma</t>
  </si>
  <si>
    <t>második argumentum</t>
  </si>
  <si>
    <t>oszlop száma</t>
  </si>
  <si>
    <t>harmadik argumentum</t>
  </si>
  <si>
    <t>tartomány száma</t>
  </si>
  <si>
    <t>negyedik argumentum</t>
  </si>
  <si>
    <t>Egyed Tamás</t>
  </si>
  <si>
    <t>Piros Dávid</t>
  </si>
  <si>
    <t>sorszám</t>
  </si>
  <si>
    <t>sz.dátum</t>
  </si>
  <si>
    <t>Parti Rókus</t>
  </si>
  <si>
    <t>Török Ágnes</t>
  </si>
  <si>
    <t>Valkó Helga</t>
  </si>
  <si>
    <t>Lakos Ágota</t>
  </si>
  <si>
    <t>Dóczi Gitta</t>
  </si>
  <si>
    <t>Benkő Lídia</t>
  </si>
  <si>
    <t>Dóczi Laura</t>
  </si>
  <si>
    <r>
      <t xml:space="preserve">=INDEX(( </t>
    </r>
    <r>
      <rPr>
        <sz val="9"/>
        <color rgb="FF0000FF"/>
        <rFont val="Calibri"/>
        <family val="2"/>
        <charset val="238"/>
        <scheme val="minor"/>
      </rPr>
      <t>A1:C3</t>
    </r>
    <r>
      <rPr>
        <sz val="9"/>
        <color theme="1"/>
        <rFont val="Calibri"/>
        <family val="2"/>
        <charset val="238"/>
        <scheme val="minor"/>
      </rPr>
      <t xml:space="preserve"> ; </t>
    </r>
    <r>
      <rPr>
        <sz val="9"/>
        <color rgb="FFFF0000"/>
        <rFont val="Calibri"/>
        <family val="2"/>
        <charset val="238"/>
        <scheme val="minor"/>
      </rPr>
      <t>E1:G3</t>
    </r>
    <r>
      <rPr>
        <sz val="9"/>
        <color theme="1"/>
        <rFont val="Calibri"/>
        <family val="2"/>
        <charset val="238"/>
        <scheme val="minor"/>
      </rPr>
      <t xml:space="preserve"> ; </t>
    </r>
    <r>
      <rPr>
        <sz val="9"/>
        <color theme="7" tint="-0.499984740745262"/>
        <rFont val="Calibri"/>
        <family val="2"/>
        <charset val="238"/>
        <scheme val="minor"/>
      </rPr>
      <t>I1:K3</t>
    </r>
    <r>
      <rPr>
        <sz val="9"/>
        <color theme="1"/>
        <rFont val="Calibri"/>
        <family val="2"/>
        <charset val="238"/>
        <scheme val="minor"/>
      </rPr>
      <t xml:space="preserve"> ) ; B7 ; F7 ; J7 )  </t>
    </r>
    <r>
      <rPr>
        <sz val="9"/>
        <color theme="1"/>
        <rFont val="Calibri"/>
        <family val="2"/>
        <charset val="238"/>
      </rPr>
      <t>»  FF</t>
    </r>
  </si>
  <si>
    <t>=SOR( INDEX(( A1:C3 ; E1:G3 ; I1:K3 ) ; B7 ; F7 ; J7 )  »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</si>
</sst>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HUF&quot;_-;\-* #,##0\ &quot;HUF&quot;_-;_-* &quot;-&quot;\ &quot;HUF&quot;_-;_-@_-"/>
    <numFmt numFmtId="41" formatCode="_-* #,##0_-;\-* #,##0_-;_-* &quot;-&quot;_-;_-@_-"/>
    <numFmt numFmtId="169" formatCode="yyyy\-mm\-dd"/>
    <numFmt numFmtId="170" formatCode="0.0"/>
    <numFmt numFmtId="173" formatCode="0.0?"/>
    <numFmt numFmtId="176" formatCode="0000\-00\-0"/>
    <numFmt numFmtId="177" formatCode="#,###,&quot; eFt&quot;"/>
  </numFmts>
  <fonts count="13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0" tint="-0.249977111117893"/>
      <name val="Calibri"/>
      <family val="2"/>
      <charset val="238"/>
      <scheme val="minor"/>
    </font>
    <font>
      <sz val="9"/>
      <color theme="0" tint="-0.24997711111789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theme="7" tint="-0.49998474074526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4">
    <xf numFmtId="0" fontId="0" fillId="0" borderId="0" xfId="0"/>
    <xf numFmtId="20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horizontal="centerContinuous"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left" indent="2"/>
    </xf>
    <xf numFmtId="0" fontId="5" fillId="0" borderId="0" xfId="0" applyFont="1" applyAlignment="1">
      <alignment horizontal="right" indent="2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9" fontId="0" fillId="0" borderId="0" xfId="0" applyNumberFormat="1"/>
    <xf numFmtId="0" fontId="0" fillId="0" borderId="0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indent="1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 indent="1"/>
    </xf>
    <xf numFmtId="170" fontId="7" fillId="2" borderId="3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left" indent="1"/>
    </xf>
    <xf numFmtId="20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left" indent="1"/>
    </xf>
    <xf numFmtId="20" fontId="0" fillId="2" borderId="3" xfId="0" applyNumberFormat="1" applyFill="1" applyBorder="1" applyAlignment="1">
      <alignment horizontal="center"/>
    </xf>
    <xf numFmtId="176" fontId="0" fillId="0" borderId="0" xfId="0" applyNumberFormat="1"/>
    <xf numFmtId="177" fontId="0" fillId="0" borderId="0" xfId="0" applyNumberFormat="1"/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/>
    <xf numFmtId="169" fontId="9" fillId="0" borderId="0" xfId="0" applyNumberFormat="1" applyFont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NumberFormat="1"/>
    <xf numFmtId="176" fontId="0" fillId="2" borderId="4" xfId="0" applyNumberFormat="1" applyFill="1" applyBorder="1"/>
    <xf numFmtId="169" fontId="9" fillId="2" borderId="4" xfId="0" applyNumberFormat="1" applyFont="1" applyFill="1" applyBorder="1"/>
    <xf numFmtId="0" fontId="9" fillId="2" borderId="4" xfId="0" applyFont="1" applyFill="1" applyBorder="1"/>
    <xf numFmtId="3" fontId="0" fillId="2" borderId="4" xfId="0" applyNumberFormat="1" applyFill="1" applyBorder="1"/>
    <xf numFmtId="176" fontId="0" fillId="2" borderId="6" xfId="0" applyNumberFormat="1" applyFill="1" applyBorder="1"/>
    <xf numFmtId="169" fontId="9" fillId="2" borderId="6" xfId="0" applyNumberFormat="1" applyFont="1" applyFill="1" applyBorder="1"/>
    <xf numFmtId="0" fontId="9" fillId="2" borderId="6" xfId="0" applyFont="1" applyFill="1" applyBorder="1"/>
    <xf numFmtId="3" fontId="0" fillId="2" borderId="6" xfId="0" applyNumberFormat="1" applyFill="1" applyBorder="1"/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7" fillId="0" borderId="0" xfId="0" applyFont="1" applyAlignment="1"/>
    <xf numFmtId="0" fontId="0" fillId="2" borderId="7" xfId="0" applyFill="1" applyBorder="1" applyAlignment="1">
      <alignment horizontal="center"/>
    </xf>
    <xf numFmtId="0" fontId="7" fillId="3" borderId="8" xfId="0" applyFont="1" applyFill="1" applyBorder="1" applyAlignment="1">
      <alignment horizontal="right" indent="1"/>
    </xf>
    <xf numFmtId="0" fontId="7" fillId="3" borderId="9" xfId="0" applyFont="1" applyFill="1" applyBorder="1" applyAlignment="1">
      <alignment horizontal="right" indent="1"/>
    </xf>
    <xf numFmtId="0" fontId="10" fillId="3" borderId="10" xfId="0" applyFont="1" applyFill="1" applyBorder="1" applyAlignment="1">
      <alignment horizontal="right" indent="1"/>
    </xf>
    <xf numFmtId="0" fontId="0" fillId="2" borderId="7" xfId="0" applyFill="1" applyBorder="1"/>
    <xf numFmtId="0" fontId="7" fillId="3" borderId="8" xfId="0" applyFont="1" applyFill="1" applyBorder="1"/>
    <xf numFmtId="0" fontId="7" fillId="3" borderId="9" xfId="0" applyFont="1" applyFill="1" applyBorder="1"/>
    <xf numFmtId="0" fontId="0" fillId="0" borderId="0" xfId="0" applyFont="1"/>
    <xf numFmtId="0" fontId="10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quotePrefix="1" applyAlignment="1">
      <alignment horizontal="left" indent="1"/>
    </xf>
  </cellXfs>
  <cellStyles count="3">
    <cellStyle name="Ezres [0]" xfId="1" builtinId="6" hidden="1"/>
    <cellStyle name="Normál" xfId="0" builtinId="0"/>
    <cellStyle name="Pénznem [0]" xfId="2" builtinId="7" hidde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84687-2DAD-4C18-A50E-0C015BB38ED8}">
  <dimension ref="A1:F16"/>
  <sheetViews>
    <sheetView tabSelected="1" workbookViewId="0">
      <selection activeCell="J13" sqref="J13"/>
    </sheetView>
  </sheetViews>
  <sheetFormatPr defaultColWidth="11.83203125" defaultRowHeight="12" customHeight="1" x14ac:dyDescent="0.2"/>
  <cols>
    <col min="1" max="16384" width="11.83203125" style="6"/>
  </cols>
  <sheetData>
    <row r="1" spans="1:6" ht="12" customHeight="1" x14ac:dyDescent="0.2">
      <c r="A1" s="4" t="s">
        <v>13</v>
      </c>
      <c r="B1" s="5" t="s">
        <v>12</v>
      </c>
      <c r="C1" s="7" t="s">
        <v>11</v>
      </c>
      <c r="E1" s="4" t="s">
        <v>14</v>
      </c>
      <c r="F1" s="4" t="s">
        <v>15</v>
      </c>
    </row>
    <row r="2" spans="1:6" ht="12" customHeight="1" x14ac:dyDescent="0.2">
      <c r="A2" s="10" t="s">
        <v>3</v>
      </c>
      <c r="B2" s="2">
        <v>193</v>
      </c>
      <c r="C2" s="6" t="str">
        <f ca="1">LOOKUP(B2,$E$2:$E$6,$A$9:$D$9)</f>
        <v>dicséretes</v>
      </c>
      <c r="E2" s="18">
        <v>0</v>
      </c>
      <c r="F2" s="2">
        <v>120</v>
      </c>
    </row>
    <row r="3" spans="1:6" ht="12" customHeight="1" x14ac:dyDescent="0.2">
      <c r="A3" s="10" t="s">
        <v>5</v>
      </c>
      <c r="B3" s="2">
        <v>104</v>
      </c>
      <c r="C3" s="6" t="str">
        <f ca="1">LOOKUP(B3,$E$2:$E$6,$A$9:$D$9)</f>
        <v>kevés</v>
      </c>
      <c r="E3" s="19">
        <v>121</v>
      </c>
      <c r="F3" s="2">
        <v>140</v>
      </c>
    </row>
    <row r="4" spans="1:6" ht="12" customHeight="1" x14ac:dyDescent="0.2">
      <c r="A4" s="10" t="s">
        <v>4</v>
      </c>
      <c r="B4" s="2">
        <v>128</v>
      </c>
      <c r="C4" s="6" t="str">
        <f ca="1">LOOKUP(B4,$E$2:$E$6,$A$9:$D$9)</f>
        <v>éppen hogy</v>
      </c>
      <c r="E4" s="19">
        <v>141</v>
      </c>
      <c r="F4" s="2">
        <v>160</v>
      </c>
    </row>
    <row r="5" spans="1:6" ht="12" customHeight="1" x14ac:dyDescent="0.2">
      <c r="A5" s="10" t="s">
        <v>6</v>
      </c>
      <c r="B5" s="2">
        <v>151</v>
      </c>
      <c r="C5" s="6" t="str">
        <f ca="1">LOOKUP(B5,$E$2:$E$6,$A$9:$D$9)</f>
        <v>átlagos</v>
      </c>
      <c r="E5" s="19">
        <v>161</v>
      </c>
      <c r="F5" s="2">
        <v>180</v>
      </c>
    </row>
    <row r="6" spans="1:6" ht="12" customHeight="1" x14ac:dyDescent="0.2">
      <c r="A6" s="10" t="s">
        <v>1</v>
      </c>
      <c r="B6" s="2">
        <v>179</v>
      </c>
      <c r="C6" s="6" t="str">
        <f ca="1">LOOKUP(B6,$E$2:$E$6,$A$9:$D$9)</f>
        <v>tájékozott</v>
      </c>
      <c r="E6" s="19">
        <v>181</v>
      </c>
      <c r="F6" s="2">
        <v>200</v>
      </c>
    </row>
    <row r="8" spans="1:6" ht="12" customHeight="1" x14ac:dyDescent="0.2">
      <c r="A8" s="11" t="s">
        <v>16</v>
      </c>
      <c r="B8" s="9"/>
      <c r="C8" s="9"/>
      <c r="D8" s="9"/>
      <c r="E8" s="9"/>
    </row>
    <row r="9" spans="1:6" ht="12" customHeight="1" x14ac:dyDescent="0.2">
      <c r="A9" s="18" t="s">
        <v>7</v>
      </c>
      <c r="B9" s="18" t="s">
        <v>8</v>
      </c>
      <c r="C9" s="18" t="s">
        <v>9</v>
      </c>
      <c r="D9" s="18" t="s">
        <v>10</v>
      </c>
      <c r="E9" s="18" t="s">
        <v>17</v>
      </c>
    </row>
    <row r="10" spans="1:6" ht="12" customHeight="1" x14ac:dyDescent="0.2">
      <c r="A10" s="8"/>
      <c r="B10" s="8"/>
    </row>
    <row r="11" spans="1:6" ht="12" customHeight="1" x14ac:dyDescent="0.2">
      <c r="A11" s="8"/>
      <c r="B11" s="8"/>
    </row>
    <row r="12" spans="1:6" ht="12" customHeight="1" x14ac:dyDescent="0.2">
      <c r="A12" s="8"/>
      <c r="B12" s="8"/>
    </row>
    <row r="13" spans="1:6" ht="12" customHeight="1" x14ac:dyDescent="0.2">
      <c r="A13" s="8"/>
      <c r="B13" s="8"/>
    </row>
    <row r="14" spans="1:6" ht="12" customHeight="1" x14ac:dyDescent="0.2">
      <c r="A14" s="8"/>
      <c r="B14" s="8"/>
    </row>
    <row r="15" spans="1:6" ht="12" customHeight="1" x14ac:dyDescent="0.2">
      <c r="A15" s="8"/>
      <c r="B15" s="8"/>
    </row>
    <row r="16" spans="1:6" ht="12" customHeight="1" x14ac:dyDescent="0.2">
      <c r="A16" s="8"/>
      <c r="B16" s="8"/>
    </row>
  </sheetData>
  <sortState ref="A2:A6">
    <sortCondition ref="A2"/>
  </sortState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766D5-F354-437D-A366-E0121244851A}">
  <dimension ref="A1:E8"/>
  <sheetViews>
    <sheetView workbookViewId="0">
      <selection activeCell="H21" sqref="H21"/>
    </sheetView>
  </sheetViews>
  <sheetFormatPr defaultColWidth="10.83203125" defaultRowHeight="12" customHeight="1" x14ac:dyDescent="0.2"/>
  <sheetData>
    <row r="1" spans="1:5" ht="12" customHeight="1" x14ac:dyDescent="0.2">
      <c r="A1" s="2" t="s">
        <v>26</v>
      </c>
      <c r="B1" s="2" t="s">
        <v>18</v>
      </c>
      <c r="C1" s="2" t="s">
        <v>19</v>
      </c>
      <c r="D1" s="2" t="s">
        <v>20</v>
      </c>
      <c r="E1" s="2" t="s">
        <v>21</v>
      </c>
    </row>
    <row r="2" spans="1:5" ht="12" customHeight="1" x14ac:dyDescent="0.2">
      <c r="A2" s="28" t="s">
        <v>27</v>
      </c>
      <c r="B2" s="28" t="s">
        <v>22</v>
      </c>
      <c r="C2" s="19" t="s">
        <v>23</v>
      </c>
      <c r="D2" s="19" t="s">
        <v>24</v>
      </c>
      <c r="E2" s="19" t="s">
        <v>25</v>
      </c>
    </row>
    <row r="3" spans="1:5" ht="12" customHeight="1" x14ac:dyDescent="0.2">
      <c r="A3" s="1"/>
    </row>
    <row r="4" spans="1:5" ht="12" customHeight="1" x14ac:dyDescent="0.2">
      <c r="A4" s="27" t="s">
        <v>0</v>
      </c>
    </row>
    <row r="5" spans="1:5" ht="12" customHeight="1" x14ac:dyDescent="0.2">
      <c r="A5" s="27" t="s">
        <v>5</v>
      </c>
      <c r="C5" s="10" t="s">
        <v>5</v>
      </c>
      <c r="D5" t="str">
        <f>LOOKUP(C5,A4:A8,A2:E2)</f>
        <v>DK</v>
      </c>
    </row>
    <row r="6" spans="1:5" ht="12" customHeight="1" x14ac:dyDescent="0.2">
      <c r="A6" s="27" t="s">
        <v>4</v>
      </c>
      <c r="C6" s="10" t="s">
        <v>2</v>
      </c>
      <c r="D6" t="str">
        <f>LOOKUP(C6,A4:A8,A2:E2)</f>
        <v>FL</v>
      </c>
    </row>
    <row r="7" spans="1:5" ht="12" customHeight="1" x14ac:dyDescent="0.2">
      <c r="A7" s="27" t="s">
        <v>6</v>
      </c>
      <c r="C7" s="10" t="s">
        <v>3</v>
      </c>
      <c r="D7" t="e">
        <f>LOOKUP(C7,A4:A8,A2:E2)</f>
        <v>#N/A</v>
      </c>
    </row>
    <row r="8" spans="1:5" ht="12" customHeight="1" x14ac:dyDescent="0.2">
      <c r="A8" s="27" t="s">
        <v>1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3E40-BFD9-45F0-A09F-A318F4DB66B4}">
  <dimension ref="A1:I16"/>
  <sheetViews>
    <sheetView workbookViewId="0">
      <selection activeCell="P14" sqref="P14"/>
    </sheetView>
  </sheetViews>
  <sheetFormatPr defaultRowHeight="12" x14ac:dyDescent="0.2"/>
  <cols>
    <col min="1" max="4" width="9.83203125" customWidth="1"/>
    <col min="5" max="5" width="15.83203125" customWidth="1"/>
    <col min="7" max="8" width="10.83203125" customWidth="1"/>
    <col min="9" max="9" width="13.83203125" customWidth="1"/>
  </cols>
  <sheetData>
    <row r="1" spans="1:9" ht="12.95" customHeight="1" x14ac:dyDescent="0.2">
      <c r="A1" s="5" t="s">
        <v>28</v>
      </c>
      <c r="B1" s="15" t="s">
        <v>47</v>
      </c>
      <c r="C1" s="15" t="s">
        <v>45</v>
      </c>
      <c r="D1" s="15" t="s">
        <v>48</v>
      </c>
      <c r="E1" s="5" t="s">
        <v>29</v>
      </c>
    </row>
    <row r="2" spans="1:9" x14ac:dyDescent="0.2">
      <c r="A2" s="2" t="str">
        <f t="shared" ref="A2:A14" si="0">ROMAN(ROW()-1)&amp;"."</f>
        <v>I.</v>
      </c>
      <c r="B2" s="13">
        <v>0</v>
      </c>
      <c r="C2" s="20">
        <v>0</v>
      </c>
      <c r="D2" s="20">
        <v>0</v>
      </c>
      <c r="E2" s="21" t="s">
        <v>30</v>
      </c>
    </row>
    <row r="3" spans="1:9" x14ac:dyDescent="0.2">
      <c r="A3" s="2" t="str">
        <f t="shared" si="0"/>
        <v>II.</v>
      </c>
      <c r="B3" s="14">
        <v>0.1</v>
      </c>
      <c r="C3" s="22">
        <v>0.05</v>
      </c>
      <c r="D3" s="22">
        <v>0</v>
      </c>
      <c r="E3" s="23" t="s">
        <v>31</v>
      </c>
      <c r="G3" s="5" t="s">
        <v>43</v>
      </c>
      <c r="H3" s="5" t="s">
        <v>45</v>
      </c>
      <c r="I3" s="4" t="s">
        <v>46</v>
      </c>
    </row>
    <row r="4" spans="1:9" x14ac:dyDescent="0.2">
      <c r="A4" s="2" t="str">
        <f t="shared" si="0"/>
        <v>III.</v>
      </c>
      <c r="B4" s="14">
        <v>0.4</v>
      </c>
      <c r="C4" s="22">
        <v>5</v>
      </c>
      <c r="D4" s="22">
        <v>0.3</v>
      </c>
      <c r="E4" s="23" t="s">
        <v>32</v>
      </c>
      <c r="G4" s="16">
        <v>44125</v>
      </c>
      <c r="H4" s="12">
        <v>45.2</v>
      </c>
      <c r="I4" t="str">
        <f>VLOOKUP(H4,$C$2:$E$14,3)</f>
        <v>erős</v>
      </c>
    </row>
    <row r="5" spans="1:9" x14ac:dyDescent="0.2">
      <c r="A5" s="2" t="str">
        <f t="shared" si="0"/>
        <v>IV.</v>
      </c>
      <c r="B5" s="14">
        <v>1.5</v>
      </c>
      <c r="C5" s="22">
        <v>12</v>
      </c>
      <c r="D5" s="22">
        <v>0.6</v>
      </c>
      <c r="E5" s="23" t="s">
        <v>33</v>
      </c>
      <c r="G5" s="16">
        <v>44126</v>
      </c>
      <c r="H5" s="12">
        <v>30.6</v>
      </c>
      <c r="I5" t="str">
        <f t="shared" ref="I5:I11" si="1">VLOOKUP(H5,$C$2:$E$14,3)</f>
        <v>élénk</v>
      </c>
    </row>
    <row r="6" spans="1:9" x14ac:dyDescent="0.2">
      <c r="A6" s="2" t="str">
        <f t="shared" si="0"/>
        <v>V.</v>
      </c>
      <c r="B6" s="14">
        <v>3.5</v>
      </c>
      <c r="C6" s="22">
        <v>19</v>
      </c>
      <c r="D6" s="22">
        <v>1.2</v>
      </c>
      <c r="E6" s="23" t="s">
        <v>34</v>
      </c>
      <c r="G6" s="16">
        <v>44127</v>
      </c>
      <c r="H6" s="12">
        <v>0.6</v>
      </c>
      <c r="I6" t="str">
        <f t="shared" si="1"/>
        <v>leheletszerű</v>
      </c>
    </row>
    <row r="7" spans="1:9" x14ac:dyDescent="0.2">
      <c r="A7" s="2" t="str">
        <f t="shared" si="0"/>
        <v>VI.</v>
      </c>
      <c r="B7" s="14">
        <v>6.8</v>
      </c>
      <c r="C7" s="22">
        <v>28</v>
      </c>
      <c r="D7" s="22">
        <v>1.4</v>
      </c>
      <c r="E7" s="23" t="s">
        <v>35</v>
      </c>
      <c r="G7" s="16">
        <v>44128</v>
      </c>
      <c r="H7" s="12">
        <v>81.900000000000006</v>
      </c>
      <c r="I7" t="str">
        <f t="shared" si="1"/>
        <v>vihar</v>
      </c>
    </row>
    <row r="8" spans="1:9" x14ac:dyDescent="0.2">
      <c r="A8" s="2" t="str">
        <f t="shared" si="0"/>
        <v>VII.</v>
      </c>
      <c r="B8" s="14">
        <v>11.8</v>
      </c>
      <c r="C8" s="22">
        <v>38</v>
      </c>
      <c r="D8" s="24">
        <v>4</v>
      </c>
      <c r="E8" s="23" t="s">
        <v>36</v>
      </c>
      <c r="G8" s="16">
        <v>44129</v>
      </c>
      <c r="H8" s="12">
        <v>0.1</v>
      </c>
      <c r="I8" t="str">
        <f>VLOOKUP(H8,$C$2:$E$14,3)</f>
        <v>leheletszerű</v>
      </c>
    </row>
    <row r="9" spans="1:9" x14ac:dyDescent="0.2">
      <c r="A9" s="2" t="str">
        <f t="shared" si="0"/>
        <v>VIII.</v>
      </c>
      <c r="B9" s="14">
        <v>18.7</v>
      </c>
      <c r="C9" s="22">
        <v>49</v>
      </c>
      <c r="D9" s="24">
        <v>5</v>
      </c>
      <c r="E9" s="23" t="s">
        <v>37</v>
      </c>
      <c r="G9" s="16">
        <v>44130</v>
      </c>
      <c r="H9" s="12">
        <v>40.5</v>
      </c>
      <c r="I9" t="str">
        <f t="shared" si="1"/>
        <v>erős</v>
      </c>
    </row>
    <row r="10" spans="1:9" x14ac:dyDescent="0.2">
      <c r="A10" s="2" t="str">
        <f t="shared" si="0"/>
        <v>IX.</v>
      </c>
      <c r="B10" s="14">
        <v>28</v>
      </c>
      <c r="C10" s="22">
        <v>61</v>
      </c>
      <c r="D10" s="24">
        <v>6</v>
      </c>
      <c r="E10" s="23" t="s">
        <v>38</v>
      </c>
      <c r="G10" s="16">
        <v>44131</v>
      </c>
      <c r="H10" s="12">
        <v>9.9</v>
      </c>
      <c r="I10" t="str">
        <f t="shared" si="1"/>
        <v>szellő</v>
      </c>
    </row>
    <row r="11" spans="1:9" x14ac:dyDescent="0.2">
      <c r="A11" s="2" t="str">
        <f t="shared" si="0"/>
        <v>X.</v>
      </c>
      <c r="B11" s="14">
        <v>39.799999999999997</v>
      </c>
      <c r="C11" s="22">
        <v>74</v>
      </c>
      <c r="D11" s="24">
        <v>7</v>
      </c>
      <c r="E11" s="23" t="s">
        <v>39</v>
      </c>
      <c r="G11" s="16">
        <v>44132</v>
      </c>
      <c r="H11" s="12">
        <v>58.4</v>
      </c>
      <c r="I11" t="str">
        <f t="shared" si="1"/>
        <v>igen erős</v>
      </c>
    </row>
    <row r="12" spans="1:9" x14ac:dyDescent="0.2">
      <c r="A12" s="2" t="str">
        <f t="shared" si="0"/>
        <v>XI.</v>
      </c>
      <c r="B12" s="14">
        <v>54.6</v>
      </c>
      <c r="C12" s="22">
        <v>88</v>
      </c>
      <c r="D12" s="24">
        <v>9</v>
      </c>
      <c r="E12" s="23" t="s">
        <v>40</v>
      </c>
      <c r="H12" s="12"/>
    </row>
    <row r="13" spans="1:9" x14ac:dyDescent="0.2">
      <c r="A13" s="2" t="str">
        <f t="shared" si="0"/>
        <v>XII.</v>
      </c>
      <c r="B13" s="14">
        <v>72.7</v>
      </c>
      <c r="C13" s="22">
        <v>102</v>
      </c>
      <c r="D13" s="24">
        <v>14</v>
      </c>
      <c r="E13" s="23" t="s">
        <v>41</v>
      </c>
      <c r="H13" s="12"/>
    </row>
    <row r="14" spans="1:9" x14ac:dyDescent="0.2">
      <c r="A14" s="2" t="str">
        <f t="shared" si="0"/>
        <v>XIII.</v>
      </c>
      <c r="B14" s="14">
        <v>94.4</v>
      </c>
      <c r="C14" s="22">
        <v>114</v>
      </c>
      <c r="D14" s="22" t="s">
        <v>44</v>
      </c>
      <c r="E14" s="23" t="s">
        <v>42</v>
      </c>
      <c r="H14" s="12"/>
    </row>
    <row r="15" spans="1:9" x14ac:dyDescent="0.2">
      <c r="H15" s="12"/>
    </row>
    <row r="16" spans="1:9" x14ac:dyDescent="0.2">
      <c r="H16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5D2E3-36FF-4B24-AF0D-46ABF010A8C5}">
  <dimension ref="A1:F6"/>
  <sheetViews>
    <sheetView workbookViewId="0">
      <selection activeCell="L28" sqref="L28"/>
    </sheetView>
  </sheetViews>
  <sheetFormatPr defaultColWidth="10.83203125" defaultRowHeight="12" customHeight="1" x14ac:dyDescent="0.2"/>
  <cols>
    <col min="1" max="3" width="10.83203125" customWidth="1"/>
    <col min="4" max="4" width="5.83203125" customWidth="1"/>
    <col min="5" max="8" width="10.83203125" customWidth="1"/>
  </cols>
  <sheetData>
    <row r="1" spans="1:6" ht="12" customHeight="1" x14ac:dyDescent="0.2">
      <c r="A1" s="4" t="s">
        <v>54</v>
      </c>
      <c r="B1" s="4" t="s">
        <v>55</v>
      </c>
      <c r="C1" s="4" t="s">
        <v>56</v>
      </c>
    </row>
    <row r="2" spans="1:6" ht="12" customHeight="1" x14ac:dyDescent="0.2">
      <c r="A2" s="10" t="s">
        <v>49</v>
      </c>
      <c r="B2" s="25" t="s">
        <v>0</v>
      </c>
      <c r="C2" s="26" t="s">
        <v>27</v>
      </c>
    </row>
    <row r="3" spans="1:6" ht="12" customHeight="1" x14ac:dyDescent="0.2">
      <c r="A3" s="10" t="s">
        <v>50</v>
      </c>
      <c r="B3" s="27" t="s">
        <v>5</v>
      </c>
      <c r="C3" s="28" t="s">
        <v>22</v>
      </c>
      <c r="E3" s="10" t="s">
        <v>5</v>
      </c>
      <c r="F3" t="str">
        <f>VLOOKUP(E3,B2:C6, 2)</f>
        <v>DK</v>
      </c>
    </row>
    <row r="4" spans="1:6" ht="12" customHeight="1" x14ac:dyDescent="0.2">
      <c r="A4" s="10" t="s">
        <v>51</v>
      </c>
      <c r="B4" s="27" t="s">
        <v>4</v>
      </c>
      <c r="C4" s="19" t="s">
        <v>23</v>
      </c>
      <c r="E4" s="10" t="s">
        <v>2</v>
      </c>
      <c r="F4" t="str">
        <f>VLOOKUP(E4,B3:C7, 2)</f>
        <v>FL</v>
      </c>
    </row>
    <row r="5" spans="1:6" ht="12" customHeight="1" x14ac:dyDescent="0.2">
      <c r="A5" s="10" t="s">
        <v>52</v>
      </c>
      <c r="B5" s="27" t="s">
        <v>6</v>
      </c>
      <c r="C5" s="19" t="s">
        <v>24</v>
      </c>
      <c r="E5" s="10" t="s">
        <v>3</v>
      </c>
      <c r="F5" t="e">
        <f>VLOOKUP(E5,B4:C8, 2)</f>
        <v>#N/A</v>
      </c>
    </row>
    <row r="6" spans="1:6" ht="12" customHeight="1" x14ac:dyDescent="0.2">
      <c r="A6" s="10" t="s">
        <v>53</v>
      </c>
      <c r="B6" s="27" t="s">
        <v>1</v>
      </c>
      <c r="C6" s="19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74CA5-7C94-44CF-84B5-13DBE6D8DD76}">
  <dimension ref="A1:G31"/>
  <sheetViews>
    <sheetView workbookViewId="0">
      <selection activeCell="K5" sqref="K5"/>
    </sheetView>
  </sheetViews>
  <sheetFormatPr defaultRowHeight="12" x14ac:dyDescent="0.2"/>
  <cols>
    <col min="1" max="1" width="13" bestFit="1" customWidth="1"/>
    <col min="2" max="5" width="11.83203125" customWidth="1"/>
    <col min="7" max="7" width="10.33203125" bestFit="1" customWidth="1"/>
  </cols>
  <sheetData>
    <row r="1" spans="1:7" ht="27" customHeight="1" x14ac:dyDescent="0.2">
      <c r="A1" s="34" t="s">
        <v>61</v>
      </c>
      <c r="B1" s="34" t="s">
        <v>60</v>
      </c>
      <c r="C1" s="34" t="s">
        <v>57</v>
      </c>
      <c r="D1" s="34" t="s">
        <v>58</v>
      </c>
      <c r="E1" s="34" t="s">
        <v>70</v>
      </c>
    </row>
    <row r="2" spans="1:7" x14ac:dyDescent="0.2">
      <c r="A2" s="32" t="s">
        <v>67</v>
      </c>
      <c r="B2" s="40">
        <v>1682839</v>
      </c>
      <c r="C2" s="41">
        <v>44188</v>
      </c>
      <c r="D2" s="42">
        <v>18</v>
      </c>
      <c r="E2" s="43">
        <v>5447000</v>
      </c>
    </row>
    <row r="3" spans="1:7" x14ac:dyDescent="0.2">
      <c r="A3" s="32" t="s">
        <v>66</v>
      </c>
      <c r="B3" s="36">
        <v>11958</v>
      </c>
      <c r="C3" s="37">
        <v>44216</v>
      </c>
      <c r="D3" s="38">
        <v>18</v>
      </c>
      <c r="E3" s="39">
        <v>8134000</v>
      </c>
      <c r="G3">
        <f>VLOOKUP(11958,B2:E9,4)</f>
        <v>8134000</v>
      </c>
    </row>
    <row r="4" spans="1:7" x14ac:dyDescent="0.2">
      <c r="A4" s="32" t="s">
        <v>63</v>
      </c>
      <c r="B4" s="36">
        <v>6612858</v>
      </c>
      <c r="C4" s="37">
        <v>44176</v>
      </c>
      <c r="D4" s="38">
        <v>30</v>
      </c>
      <c r="E4" s="39">
        <v>8238000</v>
      </c>
    </row>
    <row r="5" spans="1:7" x14ac:dyDescent="0.2">
      <c r="A5" s="32" t="s">
        <v>69</v>
      </c>
      <c r="B5" s="36">
        <v>5882061</v>
      </c>
      <c r="C5" s="37">
        <v>44180</v>
      </c>
      <c r="D5" s="38">
        <v>24</v>
      </c>
      <c r="E5" s="39">
        <v>7538000</v>
      </c>
    </row>
    <row r="6" spans="1:7" x14ac:dyDescent="0.2">
      <c r="A6" s="32" t="s">
        <v>62</v>
      </c>
      <c r="B6" s="36">
        <v>1391473</v>
      </c>
      <c r="C6" s="37">
        <v>44212</v>
      </c>
      <c r="D6" s="38">
        <v>24</v>
      </c>
      <c r="E6" s="39">
        <v>3108000</v>
      </c>
    </row>
    <row r="7" spans="1:7" x14ac:dyDescent="0.2">
      <c r="A7" s="32" t="s">
        <v>64</v>
      </c>
      <c r="B7" s="36">
        <v>957592</v>
      </c>
      <c r="C7" s="37">
        <v>44222</v>
      </c>
      <c r="D7" s="38">
        <v>30</v>
      </c>
      <c r="E7" s="39">
        <v>8873000</v>
      </c>
    </row>
    <row r="8" spans="1:7" x14ac:dyDescent="0.2">
      <c r="A8" s="32" t="s">
        <v>68</v>
      </c>
      <c r="B8" s="36">
        <v>5154995</v>
      </c>
      <c r="C8" s="37">
        <v>44179</v>
      </c>
      <c r="D8" s="38">
        <v>12</v>
      </c>
      <c r="E8" s="39">
        <v>7461000</v>
      </c>
    </row>
    <row r="9" spans="1:7" x14ac:dyDescent="0.2">
      <c r="A9" s="32" t="s">
        <v>65</v>
      </c>
      <c r="B9" s="36">
        <v>4816621</v>
      </c>
      <c r="C9" s="37">
        <v>44224</v>
      </c>
      <c r="D9" s="38">
        <v>18</v>
      </c>
      <c r="E9" s="39">
        <v>9414000</v>
      </c>
    </row>
    <row r="10" spans="1:7" x14ac:dyDescent="0.2">
      <c r="A10" s="32"/>
      <c r="B10" s="29"/>
      <c r="C10" s="33"/>
      <c r="D10" s="32"/>
      <c r="E10" s="30"/>
    </row>
    <row r="11" spans="1:7" x14ac:dyDescent="0.2">
      <c r="A11" s="32"/>
      <c r="B11" s="29"/>
      <c r="C11" s="33"/>
      <c r="D11" s="32"/>
      <c r="E11" s="30"/>
    </row>
    <row r="12" spans="1:7" ht="24" x14ac:dyDescent="0.2">
      <c r="A12" s="31" t="s">
        <v>61</v>
      </c>
      <c r="B12" s="31" t="s">
        <v>60</v>
      </c>
      <c r="C12" s="31" t="s">
        <v>57</v>
      </c>
      <c r="D12" s="31" t="s">
        <v>58</v>
      </c>
      <c r="E12" s="31" t="s">
        <v>59</v>
      </c>
    </row>
    <row r="13" spans="1:7" x14ac:dyDescent="0.2">
      <c r="A13" s="32" t="s">
        <v>67</v>
      </c>
      <c r="B13" s="40">
        <v>1682839</v>
      </c>
      <c r="C13" s="41">
        <v>44188</v>
      </c>
      <c r="D13" s="42">
        <v>18</v>
      </c>
      <c r="E13" s="43">
        <v>5447000</v>
      </c>
    </row>
    <row r="14" spans="1:7" x14ac:dyDescent="0.2">
      <c r="A14" s="32" t="s">
        <v>66</v>
      </c>
      <c r="B14" s="36">
        <v>11959</v>
      </c>
      <c r="C14" s="37">
        <v>44216</v>
      </c>
      <c r="D14" s="38">
        <v>18</v>
      </c>
      <c r="E14" s="39">
        <v>8134000</v>
      </c>
      <c r="G14" s="30" t="e">
        <f>VLOOKUP( 11958,B13:E20,4)</f>
        <v>#N/A</v>
      </c>
    </row>
    <row r="15" spans="1:7" x14ac:dyDescent="0.2">
      <c r="A15" s="32" t="s">
        <v>63</v>
      </c>
      <c r="B15" s="36">
        <v>6612858</v>
      </c>
      <c r="C15" s="37">
        <v>44176</v>
      </c>
      <c r="D15" s="38">
        <v>30</v>
      </c>
      <c r="E15" s="39">
        <v>8238000</v>
      </c>
    </row>
    <row r="16" spans="1:7" x14ac:dyDescent="0.2">
      <c r="A16" s="32" t="s">
        <v>69</v>
      </c>
      <c r="B16" s="36">
        <v>5882061</v>
      </c>
      <c r="C16" s="37">
        <v>44180</v>
      </c>
      <c r="D16" s="38">
        <v>24</v>
      </c>
      <c r="E16" s="39">
        <v>7538000</v>
      </c>
    </row>
    <row r="17" spans="1:7" x14ac:dyDescent="0.2">
      <c r="A17" s="32" t="s">
        <v>62</v>
      </c>
      <c r="B17" s="36">
        <v>1391473</v>
      </c>
      <c r="C17" s="37">
        <v>44212</v>
      </c>
      <c r="D17" s="38">
        <v>24</v>
      </c>
      <c r="E17" s="39">
        <v>3108000</v>
      </c>
    </row>
    <row r="18" spans="1:7" x14ac:dyDescent="0.2">
      <c r="A18" s="32" t="s">
        <v>64</v>
      </c>
      <c r="B18" s="36">
        <v>957592</v>
      </c>
      <c r="C18" s="37">
        <v>44222</v>
      </c>
      <c r="D18" s="38">
        <v>30</v>
      </c>
      <c r="E18" s="39">
        <v>8873000</v>
      </c>
    </row>
    <row r="19" spans="1:7" x14ac:dyDescent="0.2">
      <c r="A19" s="32" t="s">
        <v>68</v>
      </c>
      <c r="B19" s="36">
        <v>5154995</v>
      </c>
      <c r="C19" s="37">
        <v>44179</v>
      </c>
      <c r="D19" s="38">
        <v>12</v>
      </c>
      <c r="E19" s="39">
        <v>7461000</v>
      </c>
    </row>
    <row r="20" spans="1:7" x14ac:dyDescent="0.2">
      <c r="A20" s="32" t="s">
        <v>65</v>
      </c>
      <c r="B20" s="36">
        <v>4816621</v>
      </c>
      <c r="C20" s="37">
        <v>44224</v>
      </c>
      <c r="D20" s="38">
        <v>18</v>
      </c>
      <c r="E20" s="39">
        <v>9414000</v>
      </c>
    </row>
    <row r="23" spans="1:7" ht="24" x14ac:dyDescent="0.2">
      <c r="A23" s="31" t="s">
        <v>61</v>
      </c>
      <c r="B23" s="31" t="s">
        <v>60</v>
      </c>
      <c r="C23" s="31" t="s">
        <v>57</v>
      </c>
      <c r="D23" s="31" t="s">
        <v>58</v>
      </c>
      <c r="E23" s="31" t="s">
        <v>59</v>
      </c>
    </row>
    <row r="24" spans="1:7" x14ac:dyDescent="0.2">
      <c r="A24" s="32" t="s">
        <v>67</v>
      </c>
      <c r="B24" s="40">
        <v>1682839</v>
      </c>
      <c r="C24" s="41">
        <v>44188</v>
      </c>
      <c r="D24" s="42">
        <v>18</v>
      </c>
      <c r="E24" s="43">
        <v>5447000</v>
      </c>
    </row>
    <row r="25" spans="1:7" x14ac:dyDescent="0.2">
      <c r="A25" s="32" t="s">
        <v>66</v>
      </c>
      <c r="B25" s="36">
        <v>11958</v>
      </c>
      <c r="C25" s="37">
        <v>44216</v>
      </c>
      <c r="D25" s="38">
        <v>18</v>
      </c>
      <c r="E25" s="39"/>
      <c r="G25" s="35">
        <f>VLOOKUP( 11958,B24:E31,4)</f>
        <v>0</v>
      </c>
    </row>
    <row r="26" spans="1:7" x14ac:dyDescent="0.2">
      <c r="A26" s="32" t="s">
        <v>63</v>
      </c>
      <c r="B26" s="36">
        <v>6612858</v>
      </c>
      <c r="C26" s="37">
        <v>44176</v>
      </c>
      <c r="D26" s="38">
        <v>30</v>
      </c>
      <c r="E26" s="39">
        <v>8238000</v>
      </c>
    </row>
    <row r="27" spans="1:7" x14ac:dyDescent="0.2">
      <c r="A27" s="32" t="s">
        <v>69</v>
      </c>
      <c r="B27" s="36">
        <v>5882061</v>
      </c>
      <c r="C27" s="37">
        <v>44180</v>
      </c>
      <c r="D27" s="38">
        <v>24</v>
      </c>
      <c r="E27" s="39">
        <v>7538000</v>
      </c>
    </row>
    <row r="28" spans="1:7" x14ac:dyDescent="0.2">
      <c r="A28" s="32" t="s">
        <v>62</v>
      </c>
      <c r="B28" s="36">
        <v>1391473</v>
      </c>
      <c r="C28" s="37">
        <v>44212</v>
      </c>
      <c r="D28" s="38">
        <v>24</v>
      </c>
      <c r="E28" s="39">
        <v>3108000</v>
      </c>
    </row>
    <row r="29" spans="1:7" x14ac:dyDescent="0.2">
      <c r="A29" s="32" t="s">
        <v>64</v>
      </c>
      <c r="B29" s="36">
        <v>957592</v>
      </c>
      <c r="C29" s="37">
        <v>44222</v>
      </c>
      <c r="D29" s="38">
        <v>30</v>
      </c>
      <c r="E29" s="39">
        <v>8873000</v>
      </c>
    </row>
    <row r="30" spans="1:7" x14ac:dyDescent="0.2">
      <c r="A30" s="32" t="s">
        <v>68</v>
      </c>
      <c r="B30" s="36">
        <v>5154995</v>
      </c>
      <c r="C30" s="37">
        <v>44179</v>
      </c>
      <c r="D30" s="38">
        <v>12</v>
      </c>
      <c r="E30" s="39">
        <v>7461000</v>
      </c>
    </row>
    <row r="31" spans="1:7" x14ac:dyDescent="0.2">
      <c r="A31" s="32" t="s">
        <v>65</v>
      </c>
      <c r="B31" s="36">
        <v>4816621</v>
      </c>
      <c r="C31" s="37">
        <v>44224</v>
      </c>
      <c r="D31" s="38">
        <v>18</v>
      </c>
      <c r="E31" s="39">
        <v>9414000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2FA08-02ED-4FB4-B4B0-ABE36A3DEB60}">
  <dimension ref="A1:F26"/>
  <sheetViews>
    <sheetView workbookViewId="0">
      <selection activeCell="I17" sqref="I17"/>
    </sheetView>
  </sheetViews>
  <sheetFormatPr defaultRowHeight="12" x14ac:dyDescent="0.2"/>
  <cols>
    <col min="6" max="6" width="9.33203125" customWidth="1"/>
  </cols>
  <sheetData>
    <row r="1" spans="1:6" x14ac:dyDescent="0.2">
      <c r="A1" s="48">
        <v>6</v>
      </c>
      <c r="B1" s="48">
        <v>9</v>
      </c>
      <c r="C1" s="48">
        <v>13</v>
      </c>
      <c r="D1" s="48">
        <v>16</v>
      </c>
      <c r="E1" s="48">
        <v>17</v>
      </c>
    </row>
    <row r="2" spans="1:6" x14ac:dyDescent="0.2">
      <c r="A2" s="49"/>
      <c r="B2" s="50"/>
      <c r="C2" s="50"/>
      <c r="D2" s="50"/>
      <c r="E2" s="51" t="s">
        <v>71</v>
      </c>
      <c r="F2" s="47">
        <f>MATCH(10,A1:E1,1)</f>
        <v>2</v>
      </c>
    </row>
    <row r="3" spans="1:6" x14ac:dyDescent="0.2">
      <c r="B3" s="17"/>
      <c r="F3" s="47"/>
    </row>
    <row r="4" spans="1:6" x14ac:dyDescent="0.2">
      <c r="B4" s="17"/>
      <c r="F4" s="47"/>
    </row>
    <row r="5" spans="1:6" x14ac:dyDescent="0.2">
      <c r="A5" s="52">
        <v>17</v>
      </c>
      <c r="B5" s="52">
        <v>16</v>
      </c>
      <c r="C5" s="52">
        <v>13</v>
      </c>
      <c r="D5" s="52">
        <v>9</v>
      </c>
      <c r="E5" s="52">
        <v>6</v>
      </c>
      <c r="F5" s="47"/>
    </row>
    <row r="6" spans="1:6" x14ac:dyDescent="0.2">
      <c r="A6" s="53"/>
      <c r="B6" s="54"/>
      <c r="C6" s="54"/>
      <c r="D6" s="54"/>
      <c r="E6" s="51" t="s">
        <v>73</v>
      </c>
      <c r="F6" s="47">
        <f>MATCH(10,A5:E5,-1)</f>
        <v>3</v>
      </c>
    </row>
    <row r="7" spans="1:6" x14ac:dyDescent="0.2">
      <c r="A7" s="17"/>
      <c r="B7" s="45"/>
      <c r="F7" s="47"/>
    </row>
    <row r="8" spans="1:6" x14ac:dyDescent="0.2">
      <c r="A8" s="17"/>
      <c r="B8" s="17"/>
      <c r="D8" s="17"/>
      <c r="F8" s="47"/>
    </row>
    <row r="9" spans="1:6" x14ac:dyDescent="0.2">
      <c r="A9" s="52">
        <v>16</v>
      </c>
      <c r="B9" s="52">
        <v>6</v>
      </c>
      <c r="C9" s="52">
        <v>9</v>
      </c>
      <c r="D9" s="52">
        <v>17</v>
      </c>
      <c r="E9" s="52">
        <v>13</v>
      </c>
      <c r="F9" s="47"/>
    </row>
    <row r="10" spans="1:6" x14ac:dyDescent="0.2">
      <c r="A10" s="53"/>
      <c r="B10" s="54"/>
      <c r="C10" s="54"/>
      <c r="D10" s="54"/>
      <c r="E10" s="51" t="s">
        <v>72</v>
      </c>
      <c r="F10" s="47">
        <f>MATCH(17,A9:E9,0)</f>
        <v>4</v>
      </c>
    </row>
    <row r="11" spans="1:6" x14ac:dyDescent="0.2">
      <c r="F11" s="55"/>
    </row>
    <row r="20" spans="3:4" x14ac:dyDescent="0.2">
      <c r="C20" s="46"/>
      <c r="D20" s="45"/>
    </row>
    <row r="21" spans="3:4" x14ac:dyDescent="0.2">
      <c r="C21" s="46"/>
      <c r="D21" s="45"/>
    </row>
    <row r="22" spans="3:4" x14ac:dyDescent="0.2">
      <c r="C22" s="17"/>
      <c r="D22" s="17"/>
    </row>
    <row r="23" spans="3:4" x14ac:dyDescent="0.2">
      <c r="D23" s="17"/>
    </row>
    <row r="24" spans="3:4" x14ac:dyDescent="0.2">
      <c r="D24" s="17"/>
    </row>
    <row r="25" spans="3:4" x14ac:dyDescent="0.2">
      <c r="D25" s="17"/>
    </row>
    <row r="26" spans="3:4" x14ac:dyDescent="0.2">
      <c r="D26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08845-CBEA-4D93-ABEA-A3AABF214CC2}">
  <dimension ref="A1:S17"/>
  <sheetViews>
    <sheetView workbookViewId="0">
      <selection activeCell="N15" sqref="N15"/>
    </sheetView>
  </sheetViews>
  <sheetFormatPr defaultColWidth="7.83203125" defaultRowHeight="12" x14ac:dyDescent="0.2"/>
  <cols>
    <col min="4" max="4" width="4.83203125" customWidth="1"/>
    <col min="8" max="8" width="4.83203125" customWidth="1"/>
  </cols>
  <sheetData>
    <row r="1" spans="1:11" x14ac:dyDescent="0.2">
      <c r="A1" s="59" t="s">
        <v>74</v>
      </c>
      <c r="B1" s="59" t="s">
        <v>75</v>
      </c>
      <c r="C1" s="59" t="s">
        <v>76</v>
      </c>
      <c r="E1" s="60" t="s">
        <v>83</v>
      </c>
      <c r="F1" s="60" t="s">
        <v>84</v>
      </c>
      <c r="G1" s="60" t="s">
        <v>85</v>
      </c>
      <c r="I1" s="61" t="s">
        <v>92</v>
      </c>
      <c r="J1" s="61" t="s">
        <v>93</v>
      </c>
      <c r="K1" s="61" t="s">
        <v>94</v>
      </c>
    </row>
    <row r="2" spans="1:11" x14ac:dyDescent="0.2">
      <c r="A2" s="59" t="s">
        <v>77</v>
      </c>
      <c r="B2" s="59" t="s">
        <v>78</v>
      </c>
      <c r="C2" s="59" t="s">
        <v>79</v>
      </c>
      <c r="E2" s="60" t="s">
        <v>86</v>
      </c>
      <c r="F2" s="60" t="s">
        <v>87</v>
      </c>
      <c r="G2" s="60" t="s">
        <v>88</v>
      </c>
      <c r="I2" s="61" t="s">
        <v>95</v>
      </c>
      <c r="J2" s="61" t="s">
        <v>96</v>
      </c>
      <c r="K2" s="61" t="s">
        <v>97</v>
      </c>
    </row>
    <row r="3" spans="1:11" x14ac:dyDescent="0.2">
      <c r="A3" s="59" t="s">
        <v>80</v>
      </c>
      <c r="B3" s="59" t="s">
        <v>81</v>
      </c>
      <c r="C3" s="59" t="s">
        <v>82</v>
      </c>
      <c r="E3" s="60" t="s">
        <v>89</v>
      </c>
      <c r="F3" s="60" t="s">
        <v>90</v>
      </c>
      <c r="G3" s="60" t="s">
        <v>91</v>
      </c>
      <c r="I3" s="61" t="s">
        <v>98</v>
      </c>
      <c r="J3" s="61" t="s">
        <v>94</v>
      </c>
      <c r="K3" s="61" t="s">
        <v>95</v>
      </c>
    </row>
    <row r="5" spans="1:11" x14ac:dyDescent="0.2">
      <c r="B5" s="3" t="s">
        <v>99</v>
      </c>
      <c r="F5" s="3" t="s">
        <v>101</v>
      </c>
      <c r="J5" s="56" t="s">
        <v>103</v>
      </c>
    </row>
    <row r="6" spans="1:11" x14ac:dyDescent="0.2">
      <c r="B6" s="44" t="s">
        <v>100</v>
      </c>
      <c r="F6" s="44" t="s">
        <v>102</v>
      </c>
      <c r="J6" s="62" t="s">
        <v>104</v>
      </c>
    </row>
    <row r="7" spans="1:11" x14ac:dyDescent="0.2">
      <c r="B7">
        <v>3</v>
      </c>
      <c r="F7">
        <v>1</v>
      </c>
      <c r="J7">
        <v>2</v>
      </c>
    </row>
    <row r="9" spans="1:11" x14ac:dyDescent="0.2">
      <c r="F9" s="57" t="s">
        <v>116</v>
      </c>
    </row>
    <row r="10" spans="1:11" x14ac:dyDescent="0.2">
      <c r="F10" s="57" t="s">
        <v>117</v>
      </c>
    </row>
    <row r="17" spans="19:19" x14ac:dyDescent="0.2">
      <c r="S17" s="5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2FA0-EE05-455F-9DBD-35632A4F92B2}">
  <dimension ref="A1:G13"/>
  <sheetViews>
    <sheetView workbookViewId="0">
      <selection activeCell="I26" sqref="I26"/>
    </sheetView>
  </sheetViews>
  <sheetFormatPr defaultRowHeight="12" x14ac:dyDescent="0.2"/>
  <cols>
    <col min="1" max="1" width="13.83203125" customWidth="1"/>
    <col min="2" max="2" width="10.83203125" customWidth="1"/>
    <col min="5" max="5" width="13.83203125" customWidth="1"/>
    <col min="7" max="7" width="9.33203125" customWidth="1"/>
  </cols>
  <sheetData>
    <row r="1" spans="1:7" ht="14.1" customHeight="1" x14ac:dyDescent="0.2">
      <c r="A1" s="5" t="s">
        <v>46</v>
      </c>
      <c r="B1" s="15" t="s">
        <v>108</v>
      </c>
    </row>
    <row r="2" spans="1:7" x14ac:dyDescent="0.2">
      <c r="A2" t="s">
        <v>105</v>
      </c>
      <c r="B2" s="16">
        <v>29553</v>
      </c>
    </row>
    <row r="3" spans="1:7" x14ac:dyDescent="0.2">
      <c r="A3" t="s">
        <v>106</v>
      </c>
      <c r="B3" s="16">
        <v>31070</v>
      </c>
      <c r="D3" s="4" t="s">
        <v>107</v>
      </c>
      <c r="E3" s="4" t="s">
        <v>46</v>
      </c>
    </row>
    <row r="4" spans="1:7" x14ac:dyDescent="0.2">
      <c r="A4" t="s">
        <v>109</v>
      </c>
      <c r="B4" s="16">
        <v>30372</v>
      </c>
      <c r="D4" s="2">
        <v>1</v>
      </c>
      <c r="E4" t="str">
        <f>INDEX($A$2:$A$10, MATCH(LARGE($B$2:$B$10,D4),$B$2:$B$10,0))</f>
        <v>Dóczi Gitta</v>
      </c>
      <c r="G4" s="16"/>
    </row>
    <row r="5" spans="1:7" x14ac:dyDescent="0.2">
      <c r="A5" t="s">
        <v>110</v>
      </c>
      <c r="B5" s="16">
        <v>31249</v>
      </c>
      <c r="D5" s="2">
        <v>2</v>
      </c>
      <c r="E5" t="str">
        <f t="shared" ref="E5:E6" si="0">INDEX($A$2:$A$10, MATCH(LARGE($B$2:$B$10,D5),$B$2:$B$10,0))</f>
        <v>Benkő Lídia</v>
      </c>
    </row>
    <row r="6" spans="1:7" x14ac:dyDescent="0.2">
      <c r="A6" t="s">
        <v>111</v>
      </c>
      <c r="B6" s="16">
        <v>30762</v>
      </c>
      <c r="D6" s="2">
        <v>3</v>
      </c>
      <c r="E6" t="str">
        <f t="shared" si="0"/>
        <v>Török Ágnes</v>
      </c>
    </row>
    <row r="7" spans="1:7" x14ac:dyDescent="0.2">
      <c r="A7" t="s">
        <v>112</v>
      </c>
      <c r="B7" s="16">
        <v>30721</v>
      </c>
    </row>
    <row r="8" spans="1:7" x14ac:dyDescent="0.2">
      <c r="A8" t="s">
        <v>113</v>
      </c>
      <c r="B8" s="16">
        <v>31339</v>
      </c>
    </row>
    <row r="9" spans="1:7" x14ac:dyDescent="0.2">
      <c r="A9" t="s">
        <v>114</v>
      </c>
      <c r="B9" s="16">
        <v>31318</v>
      </c>
    </row>
    <row r="10" spans="1:7" x14ac:dyDescent="0.2">
      <c r="A10" t="s">
        <v>115</v>
      </c>
      <c r="B10" s="16">
        <v>31021</v>
      </c>
    </row>
    <row r="12" spans="1:7" x14ac:dyDescent="0.2">
      <c r="A12" s="63"/>
    </row>
    <row r="13" spans="1:7" x14ac:dyDescent="0.2">
      <c r="A13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A</vt:lpstr>
      <vt:lpstr>B</vt:lpstr>
      <vt:lpstr>C</vt:lpstr>
      <vt:lpstr>D</vt:lpstr>
      <vt:lpstr>E</vt:lpstr>
      <vt:lpstr>F</vt:lpstr>
      <vt:lpstr>G</vt:lpstr>
      <vt:lpstr>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2020-10-29T07:07:00Z</dcterms:created>
  <dcterms:modified xsi:type="dcterms:W3CDTF">2020-11-10T14:57:23Z</dcterms:modified>
</cp:coreProperties>
</file>