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63260B10-98D0-4B36-9DB9-A77809371A5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ÁTLAG A" sheetId="1" r:id="rId1"/>
    <sheet name="ÁTLAG B" sheetId="2" r:id="rId2"/>
    <sheet name="ÁTLAGHA A" sheetId="3" r:id="rId3"/>
    <sheet name="ÁTLAGHA B" sheetId="4" r:id="rId4"/>
    <sheet name="ÁTLAGHATÖBB" sheetId="6" r:id="rId5"/>
  </sheets>
  <definedNames>
    <definedName name="_xlnm._FilterDatabase" localSheetId="3" hidden="1">'ÁTLAGHA B'!$A$1:$C$237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2" i="2" l="1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A26" i="1" l="1"/>
  <c r="A20" i="1"/>
  <c r="A14" i="1"/>
  <c r="A8" i="1"/>
  <c r="A2" i="1"/>
</calcChain>
</file>

<file path=xl/sharedStrings.xml><?xml version="1.0" encoding="utf-8"?>
<sst xmlns="http://schemas.openxmlformats.org/spreadsheetml/2006/main" count="3773" uniqueCount="1684">
  <si>
    <t>napsütéses
órák</t>
  </si>
  <si>
    <t>csapadékos
napok</t>
  </si>
  <si>
    <t>csapadék
mm-ben</t>
  </si>
  <si>
    <t xml:space="preserve"> Győr</t>
  </si>
  <si>
    <t xml:space="preserve"> Békéscsaba</t>
  </si>
  <si>
    <t xml:space="preserve"> Miskolc</t>
  </si>
  <si>
    <t xml:space="preserve"> Siófok</t>
  </si>
  <si>
    <t xml:space="preserve"> Szeged</t>
  </si>
  <si>
    <t xml:space="preserve"> Pécs</t>
  </si>
  <si>
    <t>Számoljuk ki a meteorológiai jelenségek átlagát!</t>
  </si>
  <si>
    <t>lejárt hitelek</t>
  </si>
  <si>
    <t>ügyfél</t>
  </si>
  <si>
    <t>összeg</t>
  </si>
  <si>
    <t>lejárt</t>
  </si>
  <si>
    <t>késés napokban</t>
  </si>
  <si>
    <t>Abonyi Hilda</t>
  </si>
  <si>
    <t>Ács Domonkos</t>
  </si>
  <si>
    <t>Alföldi Gerda</t>
  </si>
  <si>
    <t>Alföldi Mózes</t>
  </si>
  <si>
    <t>Almási Arnold</t>
  </si>
  <si>
    <t>Almási Mátyás</t>
  </si>
  <si>
    <t>Almási Péter</t>
  </si>
  <si>
    <t>Almási Zsombor</t>
  </si>
  <si>
    <t>Ambrus Ottó</t>
  </si>
  <si>
    <t>Ambrus Pál</t>
  </si>
  <si>
    <t>Aradi Edgár</t>
  </si>
  <si>
    <t>Aradi Mária</t>
  </si>
  <si>
    <t>Aradi Regina</t>
  </si>
  <si>
    <t>Arató Mária</t>
  </si>
  <si>
    <t>Arató Tamás</t>
  </si>
  <si>
    <t>Asolti Róza</t>
  </si>
  <si>
    <t>Asztalos Ferenc</t>
  </si>
  <si>
    <t>Bacsó Zita</t>
  </si>
  <si>
    <t>Bajor Sára</t>
  </si>
  <si>
    <t>Balla Emőke</t>
  </si>
  <si>
    <t>Balog Zoltán</t>
  </si>
  <si>
    <t>Bán Hédi</t>
  </si>
  <si>
    <t>Bán Jeromos</t>
  </si>
  <si>
    <t>Bánki Lajos</t>
  </si>
  <si>
    <t>Baranyai Gergely</t>
  </si>
  <si>
    <t>Barta Arany</t>
  </si>
  <si>
    <t>Barta Zsombor</t>
  </si>
  <si>
    <t>Bartos Fülöp</t>
  </si>
  <si>
    <t>Bartos Györgyi</t>
  </si>
  <si>
    <t>Bartos Sarolta</t>
  </si>
  <si>
    <t>Beke Farkas</t>
  </si>
  <si>
    <t>Bene Tímea</t>
  </si>
  <si>
    <t>Berényi Petra</t>
  </si>
  <si>
    <t>Béres Ferenc</t>
  </si>
  <si>
    <t>Béres Jácint</t>
  </si>
  <si>
    <t>Berkes Dezső</t>
  </si>
  <si>
    <t>Bihari Magdolna</t>
  </si>
  <si>
    <t>Bihari Tódor</t>
  </si>
  <si>
    <t>Bíró Ibolya</t>
  </si>
  <si>
    <t>Blaskó Bendegúz</t>
  </si>
  <si>
    <t>Blaskó Edvin</t>
  </si>
  <si>
    <t>Blaskó Magdolna</t>
  </si>
  <si>
    <t>Blaskó Róza</t>
  </si>
  <si>
    <t>Bobák Áron</t>
  </si>
  <si>
    <t>Bobák Szervác</t>
  </si>
  <si>
    <t>Bódi Vajk</t>
  </si>
  <si>
    <t>Bodó Fanni</t>
  </si>
  <si>
    <t>Borbély Jusztin</t>
  </si>
  <si>
    <t>Boros Ede</t>
  </si>
  <si>
    <t>Budai Ernő</t>
  </si>
  <si>
    <t>Burján Iván</t>
  </si>
  <si>
    <t>Burján Judit</t>
  </si>
  <si>
    <t>Buzsáki Endre</t>
  </si>
  <si>
    <t>Buzsáki Izsó</t>
  </si>
  <si>
    <t>Czakó Salamon</t>
  </si>
  <si>
    <t>Czifra Mária</t>
  </si>
  <si>
    <t>Csaplár Imola</t>
  </si>
  <si>
    <t>Csaplár Károly</t>
  </si>
  <si>
    <t>Csaplár Lóránt</t>
  </si>
  <si>
    <t>Cseh Ábel</t>
  </si>
  <si>
    <t>Cseh Illés</t>
  </si>
  <si>
    <t>Cseke Ábel</t>
  </si>
  <si>
    <t>Csergő Antónia</t>
  </si>
  <si>
    <t>Csergő Ignác</t>
  </si>
  <si>
    <t>Csiszár Annabella</t>
  </si>
  <si>
    <t>Csonka Viola</t>
  </si>
  <si>
    <t>Csontos Máté</t>
  </si>
  <si>
    <t>Csordás Galina</t>
  </si>
  <si>
    <t>Deák Timót</t>
  </si>
  <si>
    <t>Debreceni Benedek</t>
  </si>
  <si>
    <t>Deli Júlia</t>
  </si>
  <si>
    <t>Dobos Klotild</t>
  </si>
  <si>
    <t>Dóka Jolán</t>
  </si>
  <si>
    <t>Dombi Kármen</t>
  </si>
  <si>
    <t>Dudás Hajnalka</t>
  </si>
  <si>
    <t>Dudás Leonóra</t>
  </si>
  <si>
    <t>Egervári Katinka</t>
  </si>
  <si>
    <t>Éles Luca</t>
  </si>
  <si>
    <t>Ember Gabriella</t>
  </si>
  <si>
    <t>Ember Gedeon</t>
  </si>
  <si>
    <t>Engi Erika</t>
  </si>
  <si>
    <t>Engi Herman</t>
  </si>
  <si>
    <t>Engi Katalin</t>
  </si>
  <si>
    <t>Engi Szabolcs</t>
  </si>
  <si>
    <t>Erdei Simon</t>
  </si>
  <si>
    <t>Erdélyi Enikő</t>
  </si>
  <si>
    <t>Erdős Aranka</t>
  </si>
  <si>
    <t>Erdős Márton</t>
  </si>
  <si>
    <t>Eszes Marianna</t>
  </si>
  <si>
    <t>Fazekas Ádám</t>
  </si>
  <si>
    <t>Fazekas Ferenc</t>
  </si>
  <si>
    <t>Fehér Richárd</t>
  </si>
  <si>
    <t>Fehérvári Rita</t>
  </si>
  <si>
    <t>Fekete Frigyes</t>
  </si>
  <si>
    <t>Fenyvesi Borisz</t>
  </si>
  <si>
    <t>Fodor Heléna</t>
  </si>
  <si>
    <t>Forgács Fülöp</t>
  </si>
  <si>
    <t>Forrai Magdaléna</t>
  </si>
  <si>
    <t>Földvári Árpád</t>
  </si>
  <si>
    <t>Földvári Bulcsú</t>
  </si>
  <si>
    <t>Földvári Félix</t>
  </si>
  <si>
    <t>Füleki Evelin</t>
  </si>
  <si>
    <t>Galambos Jenő</t>
  </si>
  <si>
    <t>Galla Ádám</t>
  </si>
  <si>
    <t>Galla Boriska</t>
  </si>
  <si>
    <t>Garami Domonkos</t>
  </si>
  <si>
    <t>Garami Vince</t>
  </si>
  <si>
    <t>Gáti Boglár</t>
  </si>
  <si>
    <t>Gáti Simon</t>
  </si>
  <si>
    <t>Gáti Tódor</t>
  </si>
  <si>
    <t>Gazsó Csenge</t>
  </si>
  <si>
    <t>Gond Lóránt</t>
  </si>
  <si>
    <t>Gönci Rezső</t>
  </si>
  <si>
    <t>Gulyás Taksony</t>
  </si>
  <si>
    <t>Gyarmati Franciska</t>
  </si>
  <si>
    <t>Gyarmati Györgyi</t>
  </si>
  <si>
    <t>Gyenes Ábel</t>
  </si>
  <si>
    <t>Gyenes Ádám</t>
  </si>
  <si>
    <t>Győri Ábel</t>
  </si>
  <si>
    <t>Győri Judit</t>
  </si>
  <si>
    <t>Gyulai Jeromos</t>
  </si>
  <si>
    <t>Gyurkovics Lili</t>
  </si>
  <si>
    <t>Hagymási Aladár</t>
  </si>
  <si>
    <t>Hajós Rudolf</t>
  </si>
  <si>
    <t>Halász Fábián</t>
  </si>
  <si>
    <t>Halász Gedeon</t>
  </si>
  <si>
    <t>Halász Liza</t>
  </si>
  <si>
    <t>Halmai Anikó</t>
  </si>
  <si>
    <t>Halmai Márton</t>
  </si>
  <si>
    <t>Hamar Fülöp</t>
  </si>
  <si>
    <t>Hamar Malvin</t>
  </si>
  <si>
    <t>Harmat Zsófia</t>
  </si>
  <si>
    <t>Havas Elemér</t>
  </si>
  <si>
    <t>Havas Emil</t>
  </si>
  <si>
    <t>Hegedűs Alíz</t>
  </si>
  <si>
    <t>Hegyi Ernő</t>
  </si>
  <si>
    <t>Hegyi István</t>
  </si>
  <si>
    <t>Heller Vera</t>
  </si>
  <si>
    <t>Hidvégi Vera</t>
  </si>
  <si>
    <t>Homoki Ilka</t>
  </si>
  <si>
    <t>Honti Hedvig</t>
  </si>
  <si>
    <t>Honti Ida</t>
  </si>
  <si>
    <t>Honti Norbert</t>
  </si>
  <si>
    <t>Hornyák Kolos</t>
  </si>
  <si>
    <t>Horváth Endre</t>
  </si>
  <si>
    <t>Horváth Kolos</t>
  </si>
  <si>
    <t>Horváth Pál</t>
  </si>
  <si>
    <t>Huber Izolda</t>
  </si>
  <si>
    <t>Huber Simon</t>
  </si>
  <si>
    <t>Huszák Veronika</t>
  </si>
  <si>
    <t>Iványi Orsolya</t>
  </si>
  <si>
    <t>Jámbor Árpád</t>
  </si>
  <si>
    <t>Jámbor Dóra</t>
  </si>
  <si>
    <t>Jancsó Emil</t>
  </si>
  <si>
    <t>Jávor Kázmér</t>
  </si>
  <si>
    <t>Jelinek Anita</t>
  </si>
  <si>
    <t>Jelinek Krisztina</t>
  </si>
  <si>
    <t>Jobbágy Ágnes</t>
  </si>
  <si>
    <t>Juhász Elek</t>
  </si>
  <si>
    <t>Jurányi Csaba</t>
  </si>
  <si>
    <t>Kalocsai Kornél</t>
  </si>
  <si>
    <t>Kalocsai Lujza</t>
  </si>
  <si>
    <t>Kamarás Ábrahám</t>
  </si>
  <si>
    <t>Kapás Adél</t>
  </si>
  <si>
    <t>Karácsony Herman</t>
  </si>
  <si>
    <t>Karácsony Ilka</t>
  </si>
  <si>
    <t>Karácsony Magdolna</t>
  </si>
  <si>
    <t>Karácsony Tímea</t>
  </si>
  <si>
    <t>Karácsony Tódor</t>
  </si>
  <si>
    <t>Kardos Károly</t>
  </si>
  <si>
    <t>Kárpáti Alíz</t>
  </si>
  <si>
    <t>Kárpáti Ervin</t>
  </si>
  <si>
    <t>Kárpáti Olga</t>
  </si>
  <si>
    <t>Karsai Béla</t>
  </si>
  <si>
    <t>Kassai Gabriella</t>
  </si>
  <si>
    <t>Kassai Levente</t>
  </si>
  <si>
    <t>Katona Sándor</t>
  </si>
  <si>
    <t>Kecskés Kármen</t>
  </si>
  <si>
    <t>Kékesi Kriszta</t>
  </si>
  <si>
    <t>Keleti Nelli</t>
  </si>
  <si>
    <t>Kemény Hajnalka</t>
  </si>
  <si>
    <t>Kemény Irén</t>
  </si>
  <si>
    <t>Kenyeres Ádám</t>
  </si>
  <si>
    <t>Kerepesi Vanda</t>
  </si>
  <si>
    <t>Kerepesi Vilmos</t>
  </si>
  <si>
    <t>Keresztes Jakab</t>
  </si>
  <si>
    <t>Kertes Aurél</t>
  </si>
  <si>
    <t>Kertes Kálmán</t>
  </si>
  <si>
    <t>Kertes Szeréna</t>
  </si>
  <si>
    <t>Kerti Ádám</t>
  </si>
  <si>
    <t>Keszler Amanda</t>
  </si>
  <si>
    <t>Kis Terézia</t>
  </si>
  <si>
    <t>Kocsis Dóra</t>
  </si>
  <si>
    <t>Koltai Evelin</t>
  </si>
  <si>
    <t>Koncz Tas</t>
  </si>
  <si>
    <t>Kondor Andrea</t>
  </si>
  <si>
    <t>Kontra Sára</t>
  </si>
  <si>
    <t>Kónya Nóra</t>
  </si>
  <si>
    <t>Kónya Veronika</t>
  </si>
  <si>
    <t>Kormos Csanád</t>
  </si>
  <si>
    <t>Kormos Jusztin</t>
  </si>
  <si>
    <t>Korpás Kata</t>
  </si>
  <si>
    <t>Kosztolányi Jolán</t>
  </si>
  <si>
    <t>Kökény Lipót</t>
  </si>
  <si>
    <t>Kökény Rókus</t>
  </si>
  <si>
    <t>Kőműves Ferenc</t>
  </si>
  <si>
    <t>Kőműves Iván</t>
  </si>
  <si>
    <t>Kőműves Martina</t>
  </si>
  <si>
    <t>Kőműves Titusz</t>
  </si>
  <si>
    <t>Kőszegi Aranka</t>
  </si>
  <si>
    <t>Kőszegi Donát</t>
  </si>
  <si>
    <t>Kőszegi Péter</t>
  </si>
  <si>
    <t>Köves Tas</t>
  </si>
  <si>
    <t>Kulcsár Donát</t>
  </si>
  <si>
    <t>Kulcsár Frigyes</t>
  </si>
  <si>
    <t>Kun Balázs</t>
  </si>
  <si>
    <t>Kurucz Amália</t>
  </si>
  <si>
    <t>Kurucz Laura</t>
  </si>
  <si>
    <t>Kútvölgyi Annamária</t>
  </si>
  <si>
    <t>Kútvölgyi János</t>
  </si>
  <si>
    <t>Kürti Dorottya</t>
  </si>
  <si>
    <t>Ladányi Emőd</t>
  </si>
  <si>
    <t>Ladányi Zoltán</t>
  </si>
  <si>
    <t>Lapos Felícia</t>
  </si>
  <si>
    <t>Lapos István</t>
  </si>
  <si>
    <t>Lapos Judit</t>
  </si>
  <si>
    <t>Lázár Tamás</t>
  </si>
  <si>
    <t>Lendvai Anna</t>
  </si>
  <si>
    <t>Lendvai Mária</t>
  </si>
  <si>
    <t>Lengyel István</t>
  </si>
  <si>
    <t>Mácsai Dénes</t>
  </si>
  <si>
    <t>Magyar Olga</t>
  </si>
  <si>
    <t>Majoros Hédi</t>
  </si>
  <si>
    <t>Makra Emma</t>
  </si>
  <si>
    <t>Makra Kálmán</t>
  </si>
  <si>
    <t>Makra Pál</t>
  </si>
  <si>
    <t>Makra Violetta</t>
  </si>
  <si>
    <t>Makra Zsolt</t>
  </si>
  <si>
    <t>Martos Bátor</t>
  </si>
  <si>
    <t>Martos Hugó</t>
  </si>
  <si>
    <t>Matos Lilla</t>
  </si>
  <si>
    <t>Mátrai Eszter</t>
  </si>
  <si>
    <t>Medve Oszkár</t>
  </si>
  <si>
    <t>Megyeri Mária</t>
  </si>
  <si>
    <t>Megyeri Norbert</t>
  </si>
  <si>
    <t>Mérei Edgár</t>
  </si>
  <si>
    <t>Mester Zsolt</t>
  </si>
  <si>
    <t>Mészáros Valéria</t>
  </si>
  <si>
    <t>Mezei Lujza</t>
  </si>
  <si>
    <t>Mikó Ábrahám</t>
  </si>
  <si>
    <t>Mikó Alfréd</t>
  </si>
  <si>
    <t>Mikó Zita</t>
  </si>
  <si>
    <t>Mocsári Emőd</t>
  </si>
  <si>
    <t>Mohos Lóránd</t>
  </si>
  <si>
    <t>Molnár Annabella</t>
  </si>
  <si>
    <t>Molnár Liza</t>
  </si>
  <si>
    <t>Molnár Rozália</t>
  </si>
  <si>
    <t>Morvai Izolda</t>
  </si>
  <si>
    <t>Mózer Csaba</t>
  </si>
  <si>
    <t>Mózer Lajos</t>
  </si>
  <si>
    <t>Munkácsi Cecilia</t>
  </si>
  <si>
    <t>Munkácsi Pongrác</t>
  </si>
  <si>
    <t>Munkácsi Tekla</t>
  </si>
  <si>
    <t>Müller Szabolcs</t>
  </si>
  <si>
    <t>Nádasi Ágnes</t>
  </si>
  <si>
    <t>Nagy Gusztáv</t>
  </si>
  <si>
    <t>Nemes Pál</t>
  </si>
  <si>
    <t>Novák Felícia</t>
  </si>
  <si>
    <t>Nyéki Adél</t>
  </si>
  <si>
    <t>Nyéki Margit</t>
  </si>
  <si>
    <t>Nyéki Mária</t>
  </si>
  <si>
    <t>Nyerges Olívia</t>
  </si>
  <si>
    <t>Nyerges Zsuzsanna</t>
  </si>
  <si>
    <t>Nyitrai Edina</t>
  </si>
  <si>
    <t>Nyitrai Krisztián</t>
  </si>
  <si>
    <t>Nyitrai Tamara</t>
  </si>
  <si>
    <t>Ócsai Jácint</t>
  </si>
  <si>
    <t>Ócsai Tibor</t>
  </si>
  <si>
    <t>Ocskó Botond</t>
  </si>
  <si>
    <t>Ocskó Lujza</t>
  </si>
  <si>
    <t>Olajos Adorján</t>
  </si>
  <si>
    <t>Ormai Gitta</t>
  </si>
  <si>
    <t>Orosz Gerda</t>
  </si>
  <si>
    <t>Orosz Mátyás</t>
  </si>
  <si>
    <t>Paál Lajos</t>
  </si>
  <si>
    <t>Pados Lívia</t>
  </si>
  <si>
    <t>Pákozdi Botond</t>
  </si>
  <si>
    <t>Pálinkás Éva</t>
  </si>
  <si>
    <t>Pallagi Fanni</t>
  </si>
  <si>
    <t>Palotás Kelemen</t>
  </si>
  <si>
    <t>Palotás Lilla</t>
  </si>
  <si>
    <t>Pálvölgyi Ákos</t>
  </si>
  <si>
    <t>Pandúr Károly</t>
  </si>
  <si>
    <t>Pap Vazul</t>
  </si>
  <si>
    <t>Pásztor Tibor</t>
  </si>
  <si>
    <t>Pataki Jakab</t>
  </si>
  <si>
    <t>Patkós Ottó</t>
  </si>
  <si>
    <t>Patkós Szabolcs</t>
  </si>
  <si>
    <t>Pázmány Kitti</t>
  </si>
  <si>
    <t>Pázmány Paulina</t>
  </si>
  <si>
    <t>Pécsi István</t>
  </si>
  <si>
    <t>Pék Jácint</t>
  </si>
  <si>
    <t>Perényi Olga</t>
  </si>
  <si>
    <t>Perger Rezső</t>
  </si>
  <si>
    <t>Perjés Edit</t>
  </si>
  <si>
    <t>Perlaki Jenő</t>
  </si>
  <si>
    <t>Perlaki Sebestény</t>
  </si>
  <si>
    <t>Pesti Ivó</t>
  </si>
  <si>
    <t>Pete Bendegúz</t>
  </si>
  <si>
    <t>Pete Gábor</t>
  </si>
  <si>
    <t>Petényi Bátor</t>
  </si>
  <si>
    <t>Petényi Gyöngyvér</t>
  </si>
  <si>
    <t>Pető Miklós</t>
  </si>
  <si>
    <t>Petrányi Evelin</t>
  </si>
  <si>
    <t>Petrás Liliána</t>
  </si>
  <si>
    <t>Petró Gitta</t>
  </si>
  <si>
    <t>Petró Ildikó</t>
  </si>
  <si>
    <t>Petró Lídia</t>
  </si>
  <si>
    <t>Petrovics Pál</t>
  </si>
  <si>
    <t>Pintér Ádám</t>
  </si>
  <si>
    <t>Pintér Malvin</t>
  </si>
  <si>
    <t>Piros Adorján</t>
  </si>
  <si>
    <t>Piros Hajna</t>
  </si>
  <si>
    <t>Piros Réka</t>
  </si>
  <si>
    <t>Pócsik István</t>
  </si>
  <si>
    <t>Polányi Bulcsú</t>
  </si>
  <si>
    <t>Polányi Gusztáv</t>
  </si>
  <si>
    <t>Pollák Éva</t>
  </si>
  <si>
    <t>Polyák Ádám</t>
  </si>
  <si>
    <t>Pomázi Gábor</t>
  </si>
  <si>
    <t>Poór Lóránd</t>
  </si>
  <si>
    <t>Porkoláb Lénárd</t>
  </si>
  <si>
    <t>Rácz Lilla</t>
  </si>
  <si>
    <t>Rádai Hugó</t>
  </si>
  <si>
    <t>Radnai Márk</t>
  </si>
  <si>
    <t>Radnóti Géza</t>
  </si>
  <si>
    <t>Radványi Lilla</t>
  </si>
  <si>
    <t>Raffai Izabella</t>
  </si>
  <si>
    <t>Raffai Jenő</t>
  </si>
  <si>
    <t>Rákosi Erik</t>
  </si>
  <si>
    <t>Rákosi Márton</t>
  </si>
  <si>
    <t>Ravasz Jónás</t>
  </si>
  <si>
    <t>Ravasz Taksony</t>
  </si>
  <si>
    <t>Regős Emese</t>
  </si>
  <si>
    <t>Rejtő Bernát</t>
  </si>
  <si>
    <t>Rejtő Krisztián</t>
  </si>
  <si>
    <t>Reményi Aurél</t>
  </si>
  <si>
    <t>Répási László</t>
  </si>
  <si>
    <t>Réti Károly</t>
  </si>
  <si>
    <t>Réz Jolán</t>
  </si>
  <si>
    <t>Rideg Csenger</t>
  </si>
  <si>
    <t>Rigó Emese</t>
  </si>
  <si>
    <t>Ritter Csanád</t>
  </si>
  <si>
    <t>Ritter Csilla</t>
  </si>
  <si>
    <t>Roboz Lenke</t>
  </si>
  <si>
    <t>Róka Marianna</t>
  </si>
  <si>
    <t>Róka Sándor</t>
  </si>
  <si>
    <t>Román Sebestény</t>
  </si>
  <si>
    <t>Rónai Dóra</t>
  </si>
  <si>
    <t>Rostás Ida</t>
  </si>
  <si>
    <t>Rózsa Emőke</t>
  </si>
  <si>
    <t>Rózsa Magdolna</t>
  </si>
  <si>
    <t>Rózsahegyi Annamária</t>
  </si>
  <si>
    <t>Rózsahegyi Benedek</t>
  </si>
  <si>
    <t>Rózsahegyi Huba</t>
  </si>
  <si>
    <t>Rózsahegyi Irma</t>
  </si>
  <si>
    <t>Rozsnyai Tas</t>
  </si>
  <si>
    <t>Rudas András</t>
  </si>
  <si>
    <t>Sáfrány Jusztin</t>
  </si>
  <si>
    <t>Sáfrány Tilda</t>
  </si>
  <si>
    <t>Sági Petra</t>
  </si>
  <si>
    <t>Sajó Erik</t>
  </si>
  <si>
    <t>Sallai Berta</t>
  </si>
  <si>
    <t>Sallai Kolos</t>
  </si>
  <si>
    <t>Sánta Domonkos</t>
  </si>
  <si>
    <t>Sánta Ilka</t>
  </si>
  <si>
    <t>Sárai Zsolt</t>
  </si>
  <si>
    <t>Sári Gyöngyvér</t>
  </si>
  <si>
    <t>Sári Lívia</t>
  </si>
  <si>
    <t>Sárközi Helga</t>
  </si>
  <si>
    <t>Sárközi Tilda</t>
  </si>
  <si>
    <t>Sas Annamária</t>
  </si>
  <si>
    <t>Sátori Illés</t>
  </si>
  <si>
    <t>Sátori Nelli</t>
  </si>
  <si>
    <t>Sebő Viktória</t>
  </si>
  <si>
    <t>Selényi Eszter</t>
  </si>
  <si>
    <t>Selmeci Iván</t>
  </si>
  <si>
    <t>Selmeci Judit</t>
  </si>
  <si>
    <t>Sényi Iván</t>
  </si>
  <si>
    <t>Sényi Patrícia</t>
  </si>
  <si>
    <t>Serföző Ágoston</t>
  </si>
  <si>
    <t>Serföző Géza</t>
  </si>
  <si>
    <t>Serföző Titusz</t>
  </si>
  <si>
    <t>Simák Zita</t>
  </si>
  <si>
    <t>Simák Zsóka</t>
  </si>
  <si>
    <t>Sipos Martina</t>
  </si>
  <si>
    <t>Slezák Andrea</t>
  </si>
  <si>
    <t>Solymos Hugó</t>
  </si>
  <si>
    <t>Sólyom Gergely</t>
  </si>
  <si>
    <t>Sólyom Izabella</t>
  </si>
  <si>
    <t>Sólyom Olívia</t>
  </si>
  <si>
    <t>Somlai Lívia</t>
  </si>
  <si>
    <t>Somodi Erika</t>
  </si>
  <si>
    <t>Somodi Valéria</t>
  </si>
  <si>
    <t>Somogyvári Lóránt</t>
  </si>
  <si>
    <t>Somos Bernát</t>
  </si>
  <si>
    <t>Somos Bertalan</t>
  </si>
  <si>
    <t>Somos Gedeon</t>
  </si>
  <si>
    <t>Somoskövi László</t>
  </si>
  <si>
    <t>Soproni Edgár</t>
  </si>
  <si>
    <t>Sóti Bertalan</t>
  </si>
  <si>
    <t>Sóti Móricz</t>
  </si>
  <si>
    <t>Sóti Zsuzsanna</t>
  </si>
  <si>
    <t>Stadler Brigitta</t>
  </si>
  <si>
    <t>Stadler Ervin</t>
  </si>
  <si>
    <t>Stadler Krisztián</t>
  </si>
  <si>
    <t>Stadler Lipót</t>
  </si>
  <si>
    <t>Stadler Matild</t>
  </si>
  <si>
    <t>Sulyok Ferenc</t>
  </si>
  <si>
    <t>Sulyok Róza</t>
  </si>
  <si>
    <t>Surányi Gergely</t>
  </si>
  <si>
    <t>Surányi Martina</t>
  </si>
  <si>
    <t>Surányi Valéria</t>
  </si>
  <si>
    <t>Sutka Magdolna</t>
  </si>
  <si>
    <t>Süle László</t>
  </si>
  <si>
    <t>Svéd Pál</t>
  </si>
  <si>
    <t>Svéd Zoltán</t>
  </si>
  <si>
    <t>Szabados Botond</t>
  </si>
  <si>
    <t>Szabados Lenke</t>
  </si>
  <si>
    <t>Szabados Viktor</t>
  </si>
  <si>
    <t>Szabó Beatrix</t>
  </si>
  <si>
    <t>Szabó Gertrúd</t>
  </si>
  <si>
    <t>Szakács Edvin</t>
  </si>
  <si>
    <t>Szakál Andrea</t>
  </si>
  <si>
    <t>Szalkai Amália</t>
  </si>
  <si>
    <t>Szalkai Bódog</t>
  </si>
  <si>
    <t>Szalontai Vencel</t>
  </si>
  <si>
    <t>Szamosi Titusz</t>
  </si>
  <si>
    <t>Szántai Árpád</t>
  </si>
  <si>
    <t>Szántai Vilmos</t>
  </si>
  <si>
    <t>Szanyi Emese</t>
  </si>
  <si>
    <t>Szappanos Katinka</t>
  </si>
  <si>
    <t>Szatmári György</t>
  </si>
  <si>
    <t>Szebeni Benedek</t>
  </si>
  <si>
    <t>Szegedi Pál</t>
  </si>
  <si>
    <t>Székács Rita</t>
  </si>
  <si>
    <t>Székács Rudolf</t>
  </si>
  <si>
    <t>Székely Amália</t>
  </si>
  <si>
    <t>Szekeres Félix</t>
  </si>
  <si>
    <t>Szente Márkus</t>
  </si>
  <si>
    <t>Szép Géza</t>
  </si>
  <si>
    <t>Szepesi Emma</t>
  </si>
  <si>
    <t>Szerdahelyi Liliána</t>
  </si>
  <si>
    <t>Szigeti Tivadar</t>
  </si>
  <si>
    <t>Szirtes Mátyás</t>
  </si>
  <si>
    <t>Sziva Benedek</t>
  </si>
  <si>
    <t>Szoboszlai Beatrix</t>
  </si>
  <si>
    <t>Szoboszlai Dominika</t>
  </si>
  <si>
    <t>Szolnoki Zsófia</t>
  </si>
  <si>
    <t>Szőke Irén</t>
  </si>
  <si>
    <t>Szőnyi Gábor</t>
  </si>
  <si>
    <t>Takács Margit</t>
  </si>
  <si>
    <t>Tar Hunor</t>
  </si>
  <si>
    <t>Tar Judit</t>
  </si>
  <si>
    <t>Tar Sebestény</t>
  </si>
  <si>
    <t>Tasnádi Irén</t>
  </si>
  <si>
    <t>Tihanyi Gizella</t>
  </si>
  <si>
    <t>Toldi Szabrina</t>
  </si>
  <si>
    <t>Török Adorján</t>
  </si>
  <si>
    <t>Török Ágota</t>
  </si>
  <si>
    <t>Török Felícia</t>
  </si>
  <si>
    <t>Török Hunor</t>
  </si>
  <si>
    <t>Török Jolán</t>
  </si>
  <si>
    <t>Udvardi Dávid</t>
  </si>
  <si>
    <t>Ujvári Konrád</t>
  </si>
  <si>
    <t>Ujvári Vilma</t>
  </si>
  <si>
    <t>Unger Katalin</t>
  </si>
  <si>
    <t>Unger Ödön</t>
  </si>
  <si>
    <t>Vágó Tünde</t>
  </si>
  <si>
    <t>Valkó Sára</t>
  </si>
  <si>
    <t>Valkó Vera</t>
  </si>
  <si>
    <t>Váradi Nelli</t>
  </si>
  <si>
    <t>Varga Richárd</t>
  </si>
  <si>
    <t>Varga Simon</t>
  </si>
  <si>
    <t>Varga Vendel</t>
  </si>
  <si>
    <t>Vass Rókus</t>
  </si>
  <si>
    <t>Vass Sára</t>
  </si>
  <si>
    <t>Veress Attila</t>
  </si>
  <si>
    <t>Virág György</t>
  </si>
  <si>
    <t>Vitéz Helga</t>
  </si>
  <si>
    <t>Vitéz Mózes</t>
  </si>
  <si>
    <t>Zágon Oszkár</t>
  </si>
  <si>
    <t>Zala Boldizsár</t>
  </si>
  <si>
    <t>Zala Kármen</t>
  </si>
  <si>
    <t>Zala Zsombor</t>
  </si>
  <si>
    <t>Zeke Krisztina</t>
  </si>
  <si>
    <t>Zeke Lívia</t>
  </si>
  <si>
    <t>Zeke Magdolna</t>
  </si>
  <si>
    <t>Zsoldos János</t>
  </si>
  <si>
    <t>számlaszám</t>
  </si>
  <si>
    <t>00 30 55 18</t>
  </si>
  <si>
    <t>00 35 31 66</t>
  </si>
  <si>
    <t>00 90 96 19</t>
  </si>
  <si>
    <t>00 05 37 69</t>
  </si>
  <si>
    <t>00 16 27 94</t>
  </si>
  <si>
    <t>00 59 10 36</t>
  </si>
  <si>
    <t>00 54 94 80</t>
  </si>
  <si>
    <t>00 67 55 97</t>
  </si>
  <si>
    <t>00 72 57 67</t>
  </si>
  <si>
    <t>00 77 43 95</t>
  </si>
  <si>
    <t>00 23 18 36</t>
  </si>
  <si>
    <t>00 63 86 61</t>
  </si>
  <si>
    <t>00 69 99 68</t>
  </si>
  <si>
    <t>00 04 05 46</t>
  </si>
  <si>
    <t>00 79 00 99</t>
  </si>
  <si>
    <t>00 35 83 94</t>
  </si>
  <si>
    <t>00 55 78 60</t>
  </si>
  <si>
    <t>00 14 47 47</t>
  </si>
  <si>
    <t>00 89 83 57</t>
  </si>
  <si>
    <t>00 65 10 56</t>
  </si>
  <si>
    <t>00 39 32 82</t>
  </si>
  <si>
    <t>00 06 41 50</t>
  </si>
  <si>
    <t>00 62 25 13</t>
  </si>
  <si>
    <t>00 47 57 74</t>
  </si>
  <si>
    <t>00 82 22 95</t>
  </si>
  <si>
    <t>00 42 00 91</t>
  </si>
  <si>
    <t>00 58 85 53</t>
  </si>
  <si>
    <t>00 94 78 11</t>
  </si>
  <si>
    <t>00 92 11 20</t>
  </si>
  <si>
    <t>00 52 29 96</t>
  </si>
  <si>
    <t>00 29 71 16</t>
  </si>
  <si>
    <t>00 08 01 64</t>
  </si>
  <si>
    <t>00 47 58 30</t>
  </si>
  <si>
    <t>00 39 68 21</t>
  </si>
  <si>
    <t>00 00 93 20</t>
  </si>
  <si>
    <t>00 22 84 85</t>
  </si>
  <si>
    <t>00 01 39 13</t>
  </si>
  <si>
    <t>00 61 84 62</t>
  </si>
  <si>
    <t>00 04 74 81</t>
  </si>
  <si>
    <t>00 57 60 83</t>
  </si>
  <si>
    <t>00 62 01 88</t>
  </si>
  <si>
    <t>00 31 92 07</t>
  </si>
  <si>
    <t>00 96 46 42</t>
  </si>
  <si>
    <t>00 00 84 54</t>
  </si>
  <si>
    <t>00 97 31 85</t>
  </si>
  <si>
    <t>00 82 91 59</t>
  </si>
  <si>
    <t>00 45 64 28</t>
  </si>
  <si>
    <t>00 09 19 69</t>
  </si>
  <si>
    <t>00 87 45 45</t>
  </si>
  <si>
    <t>00 45 57 78</t>
  </si>
  <si>
    <t>00 46 18 88</t>
  </si>
  <si>
    <t>00 73 56 59</t>
  </si>
  <si>
    <t>00 82 56 34</t>
  </si>
  <si>
    <t>00 70 69 23</t>
  </si>
  <si>
    <t>00 42 16 27</t>
  </si>
  <si>
    <t>00 30 80 79</t>
  </si>
  <si>
    <t>00 62 44 72</t>
  </si>
  <si>
    <t>00 85 32 80</t>
  </si>
  <si>
    <t>00 23 36 48</t>
  </si>
  <si>
    <t>00 65 28 81</t>
  </si>
  <si>
    <t>00 53 36 23</t>
  </si>
  <si>
    <t>00 68 89 41</t>
  </si>
  <si>
    <t>00 19 36 63</t>
  </si>
  <si>
    <t>00 55 41 98</t>
  </si>
  <si>
    <t>00 50 58 69</t>
  </si>
  <si>
    <t>00 14 88 57</t>
  </si>
  <si>
    <t>00 57 45 59</t>
  </si>
  <si>
    <t>00 70 71 08</t>
  </si>
  <si>
    <t>00 90 64 84</t>
  </si>
  <si>
    <t>00 91 23 10</t>
  </si>
  <si>
    <t>00 11 62 30</t>
  </si>
  <si>
    <t>00 22 26 79</t>
  </si>
  <si>
    <t>00 64 55 02</t>
  </si>
  <si>
    <t>00 20 90 31</t>
  </si>
  <si>
    <t>00 73 90 24</t>
  </si>
  <si>
    <t>00 92 35 64</t>
  </si>
  <si>
    <t>00 12 20 40</t>
  </si>
  <si>
    <t>00 23 91 01</t>
  </si>
  <si>
    <t>00 00 06 28</t>
  </si>
  <si>
    <t>00 37 08 13</t>
  </si>
  <si>
    <t>00 66 39 66</t>
  </si>
  <si>
    <t>00 29 63 37</t>
  </si>
  <si>
    <t>00 04 16 24</t>
  </si>
  <si>
    <t>00 54 39 08</t>
  </si>
  <si>
    <t>00 44 54 15</t>
  </si>
  <si>
    <t>00 58 82 11</t>
  </si>
  <si>
    <t>00 14 50 58</t>
  </si>
  <si>
    <t>00 27 03 48</t>
  </si>
  <si>
    <t>00 79 05 94</t>
  </si>
  <si>
    <t>00 77 60 98</t>
  </si>
  <si>
    <t>00 45 20 58</t>
  </si>
  <si>
    <t>00 36 17 00</t>
  </si>
  <si>
    <t>00 27 27 12</t>
  </si>
  <si>
    <t>00 16 33 44</t>
  </si>
  <si>
    <t>00 55 80 34</t>
  </si>
  <si>
    <t>00 34 39 07</t>
  </si>
  <si>
    <t>00 95 47 82</t>
  </si>
  <si>
    <t>00 51 17 55</t>
  </si>
  <si>
    <t>00 51 58 59</t>
  </si>
  <si>
    <t>00 41 47 74</t>
  </si>
  <si>
    <t>00 51 07 56</t>
  </si>
  <si>
    <t>00 27 42 89</t>
  </si>
  <si>
    <t>00 09 83 76</t>
  </si>
  <si>
    <t>00 16 18 37</t>
  </si>
  <si>
    <t>00 98 08 22</t>
  </si>
  <si>
    <t>00 99 39 81</t>
  </si>
  <si>
    <t>00 88 42 99</t>
  </si>
  <si>
    <t>00 59 39 29</t>
  </si>
  <si>
    <t>00 00 57 53</t>
  </si>
  <si>
    <t>00 03 10 82</t>
  </si>
  <si>
    <t>00 88 14 26</t>
  </si>
  <si>
    <t>00 17 66 25</t>
  </si>
  <si>
    <t>00 06 87 05</t>
  </si>
  <si>
    <t>00 09 01 53</t>
  </si>
  <si>
    <t>00 29 72 71</t>
  </si>
  <si>
    <t>00 66 84 06</t>
  </si>
  <si>
    <t>00 98 46 02</t>
  </si>
  <si>
    <t>00 71 74 16</t>
  </si>
  <si>
    <t>00 97 02 86</t>
  </si>
  <si>
    <t>00 32 58 17</t>
  </si>
  <si>
    <t>00 06 05 80</t>
  </si>
  <si>
    <t>00 15 83 40</t>
  </si>
  <si>
    <t>00 49 33 14</t>
  </si>
  <si>
    <t>00 42 58 26</t>
  </si>
  <si>
    <t>00 51 06 40</t>
  </si>
  <si>
    <t>00 54 40 07</t>
  </si>
  <si>
    <t>00 61 12 83</t>
  </si>
  <si>
    <t>00 49 95 15</t>
  </si>
  <si>
    <t>00 00 89 05</t>
  </si>
  <si>
    <t>00 25 84 50</t>
  </si>
  <si>
    <t>00 40 26 25</t>
  </si>
  <si>
    <t>00 55 64 31</t>
  </si>
  <si>
    <t>00 80 43 19</t>
  </si>
  <si>
    <t>00 98 32 33</t>
  </si>
  <si>
    <t>00 38 40 72</t>
  </si>
  <si>
    <t>00 05 88 69</t>
  </si>
  <si>
    <t>00 91 36 33</t>
  </si>
  <si>
    <t>00 28 37 68</t>
  </si>
  <si>
    <t>00 91 66 68</t>
  </si>
  <si>
    <t>00 35 61 47</t>
  </si>
  <si>
    <t>00 03 99 12</t>
  </si>
  <si>
    <t>00 56 78 17</t>
  </si>
  <si>
    <t>00 56 33 52</t>
  </si>
  <si>
    <t>00 62 02 19</t>
  </si>
  <si>
    <t>00 19 25 27</t>
  </si>
  <si>
    <t>00 89 34 43</t>
  </si>
  <si>
    <t>00 03 72 35</t>
  </si>
  <si>
    <t>00 08 74 72</t>
  </si>
  <si>
    <t>00 53 00 55</t>
  </si>
  <si>
    <t>00 14 92 92</t>
  </si>
  <si>
    <t>00 92 01 54</t>
  </si>
  <si>
    <t>00 14 13 30</t>
  </si>
  <si>
    <t>00 31 18 11</t>
  </si>
  <si>
    <t>00 73 39 74</t>
  </si>
  <si>
    <t>00 09 61 81</t>
  </si>
  <si>
    <t>00 83 78 18</t>
  </si>
  <si>
    <t>00 33 49 92</t>
  </si>
  <si>
    <t>00 48 46 63</t>
  </si>
  <si>
    <t>00 22 92 21</t>
  </si>
  <si>
    <t>00 65 07 22</t>
  </si>
  <si>
    <t>00 16 02 13</t>
  </si>
  <si>
    <t>00 51 75 78</t>
  </si>
  <si>
    <t>00 69 07 29</t>
  </si>
  <si>
    <t>00 89 69 16</t>
  </si>
  <si>
    <t>00 25 71 72</t>
  </si>
  <si>
    <t>00 64 84 76</t>
  </si>
  <si>
    <t>00 35 70 30</t>
  </si>
  <si>
    <t>00 30 13 88</t>
  </si>
  <si>
    <t>00 59 43 52</t>
  </si>
  <si>
    <t>00 80 96 83</t>
  </si>
  <si>
    <t>00 39 71 48</t>
  </si>
  <si>
    <t>00 45 23 26</t>
  </si>
  <si>
    <t>00 97 89 84</t>
  </si>
  <si>
    <t>00 55 13 45</t>
  </si>
  <si>
    <t>00 22 95 19</t>
  </si>
  <si>
    <t>00 06 90 82</t>
  </si>
  <si>
    <t>00 89 36 50</t>
  </si>
  <si>
    <t>00 25 44 11</t>
  </si>
  <si>
    <t>00 62 40 29</t>
  </si>
  <si>
    <t>00 70 53 09</t>
  </si>
  <si>
    <t>00 87 01 74</t>
  </si>
  <si>
    <t>00 97 26 81</t>
  </si>
  <si>
    <t>00 27 77 87</t>
  </si>
  <si>
    <t>00 20 63 07</t>
  </si>
  <si>
    <t>00 35 97 26</t>
  </si>
  <si>
    <t>00 59 71 22</t>
  </si>
  <si>
    <t>00 69 81 23</t>
  </si>
  <si>
    <t>00 98 54 93</t>
  </si>
  <si>
    <t>00 39 65 28</t>
  </si>
  <si>
    <t>00 21 03 36</t>
  </si>
  <si>
    <t>00 75 11 82</t>
  </si>
  <si>
    <t>00 41 40 48</t>
  </si>
  <si>
    <t>00 23 59 84</t>
  </si>
  <si>
    <t>00 87 87 90</t>
  </si>
  <si>
    <t>00 06 62 46</t>
  </si>
  <si>
    <t>00 41 84 09</t>
  </si>
  <si>
    <t>00 17 44 87</t>
  </si>
  <si>
    <t>00 09 06 71</t>
  </si>
  <si>
    <t>00 90 28 98</t>
  </si>
  <si>
    <t>00 92 50 89</t>
  </si>
  <si>
    <t>00 89 19 18</t>
  </si>
  <si>
    <t>00 58 91 80</t>
  </si>
  <si>
    <t>00 12 25 54</t>
  </si>
  <si>
    <t>00 06 95 03</t>
  </si>
  <si>
    <t>00 20 30 50</t>
  </si>
  <si>
    <t>00 05 75 50</t>
  </si>
  <si>
    <t>00 51 90 64</t>
  </si>
  <si>
    <t>00 63 17 17</t>
  </si>
  <si>
    <t>00 21 29 48</t>
  </si>
  <si>
    <t>00 85 34 55</t>
  </si>
  <si>
    <t>00 13 07 28</t>
  </si>
  <si>
    <t>00 30 44 17</t>
  </si>
  <si>
    <t>00 22 12 43</t>
  </si>
  <si>
    <t>00 31 77 57</t>
  </si>
  <si>
    <t>00 25 24 43</t>
  </si>
  <si>
    <t>00 58 49 51</t>
  </si>
  <si>
    <t>00 70 53 30</t>
  </si>
  <si>
    <t>00 30 91 11</t>
  </si>
  <si>
    <t>00 48 08 58</t>
  </si>
  <si>
    <t>00 95 37 95</t>
  </si>
  <si>
    <t>00 88 80 86</t>
  </si>
  <si>
    <t>00 33 07 89</t>
  </si>
  <si>
    <t>00 21 75 05</t>
  </si>
  <si>
    <t>00 13 83 11</t>
  </si>
  <si>
    <t>00 26 22 88</t>
  </si>
  <si>
    <t>00 10 26 29</t>
  </si>
  <si>
    <t>00 87 81 88</t>
  </si>
  <si>
    <t>00 29 38 10</t>
  </si>
  <si>
    <t>00 50 77 75</t>
  </si>
  <si>
    <t>00 71 06 78</t>
  </si>
  <si>
    <t>00 34 38 22</t>
  </si>
  <si>
    <t>00 13 98 14</t>
  </si>
  <si>
    <t>00 17 11 88</t>
  </si>
  <si>
    <t>00 65 93 26</t>
  </si>
  <si>
    <t>00 08 97 24</t>
  </si>
  <si>
    <t>00 37 57 22</t>
  </si>
  <si>
    <t>00 34 44 90</t>
  </si>
  <si>
    <t>00 98 14 16</t>
  </si>
  <si>
    <t>00 89 64 69</t>
  </si>
  <si>
    <t>00 55 61 61</t>
  </si>
  <si>
    <t>00 57 87 07</t>
  </si>
  <si>
    <t>00 43 64 46</t>
  </si>
  <si>
    <t>00 06 67 51</t>
  </si>
  <si>
    <t>00 92 41 65</t>
  </si>
  <si>
    <t>00 16 14 03</t>
  </si>
  <si>
    <t>00 97 35 66</t>
  </si>
  <si>
    <t>00 38 23 97</t>
  </si>
  <si>
    <t>00 37 31 68</t>
  </si>
  <si>
    <t>00 87 21 31</t>
  </si>
  <si>
    <t>00 06 05 59</t>
  </si>
  <si>
    <t>00 96 06 89</t>
  </si>
  <si>
    <t>00 89 51 31</t>
  </si>
  <si>
    <t>00 75 57 54</t>
  </si>
  <si>
    <t>00 86 23 29</t>
  </si>
  <si>
    <t>00 24 93 35</t>
  </si>
  <si>
    <t>00 63 22 66</t>
  </si>
  <si>
    <t>00 66 40 55</t>
  </si>
  <si>
    <t>00 89 98 42</t>
  </si>
  <si>
    <t>00 24 58 30</t>
  </si>
  <si>
    <t>00 66 58 59</t>
  </si>
  <si>
    <t>00 05 68 37</t>
  </si>
  <si>
    <t>00 56 55 20</t>
  </si>
  <si>
    <t>00 71 74 31</t>
  </si>
  <si>
    <t>00 55 13 69</t>
  </si>
  <si>
    <t>00 44 18 72</t>
  </si>
  <si>
    <t>00 27 39 25</t>
  </si>
  <si>
    <t>00 10 22 94</t>
  </si>
  <si>
    <t>00 04 64 86</t>
  </si>
  <si>
    <t>00 04 23 36</t>
  </si>
  <si>
    <t>00 94 96 16</t>
  </si>
  <si>
    <t>00 82 25 04</t>
  </si>
  <si>
    <t>00 58 32 68</t>
  </si>
  <si>
    <t>00 82 27 60</t>
  </si>
  <si>
    <t>00 26 57 90</t>
  </si>
  <si>
    <t>00 58 65 72</t>
  </si>
  <si>
    <t>00 16 99 64</t>
  </si>
  <si>
    <t>00 47 20 56</t>
  </si>
  <si>
    <t>00 84 70 76</t>
  </si>
  <si>
    <t>00 26 23 54</t>
  </si>
  <si>
    <t>00 27 50 37</t>
  </si>
  <si>
    <t>00 54 55 73</t>
  </si>
  <si>
    <t>00 97 54 81</t>
  </si>
  <si>
    <t>00 86 10 43</t>
  </si>
  <si>
    <t>00 44 12 02</t>
  </si>
  <si>
    <t>00 65 84 40</t>
  </si>
  <si>
    <t>00 11 19 49</t>
  </si>
  <si>
    <t>00 97 69 23</t>
  </si>
  <si>
    <t>00 50 73 55</t>
  </si>
  <si>
    <t>00 05 81 86</t>
  </si>
  <si>
    <t>00 82 09 96</t>
  </si>
  <si>
    <t>00 49 14 82</t>
  </si>
  <si>
    <t>00 91 10 60</t>
  </si>
  <si>
    <t>00 77 68 70</t>
  </si>
  <si>
    <t>00 22 23 65</t>
  </si>
  <si>
    <t>00 08 90 40</t>
  </si>
  <si>
    <t>00 44 01 63</t>
  </si>
  <si>
    <t>00 70 74 56</t>
  </si>
  <si>
    <t>00 67 20 56</t>
  </si>
  <si>
    <t>00 89 70 51</t>
  </si>
  <si>
    <t>00 01 71 44</t>
  </si>
  <si>
    <t>00 79 37 92</t>
  </si>
  <si>
    <t>00 04 91 35</t>
  </si>
  <si>
    <t>00 56 41 26</t>
  </si>
  <si>
    <t>00 04 77 23</t>
  </si>
  <si>
    <t>00 74 30 08</t>
  </si>
  <si>
    <t>00 65 37 75</t>
  </si>
  <si>
    <t>00 90 22 46</t>
  </si>
  <si>
    <t>00 50 39 44</t>
  </si>
  <si>
    <t>00 65 02 59</t>
  </si>
  <si>
    <t>00 30 39 56</t>
  </si>
  <si>
    <t>00 01 52 73</t>
  </si>
  <si>
    <t>00 02 56 16</t>
  </si>
  <si>
    <t>00 83 38 50</t>
  </si>
  <si>
    <t>00 20 75 94</t>
  </si>
  <si>
    <t>00 80 78 68</t>
  </si>
  <si>
    <t>00 18 94 19</t>
  </si>
  <si>
    <t>00 65 54 57</t>
  </si>
  <si>
    <t>00 07 15 82</t>
  </si>
  <si>
    <t>00 42 03 23</t>
  </si>
  <si>
    <t>00 35 23 17</t>
  </si>
  <si>
    <t>00 39 35 70</t>
  </si>
  <si>
    <t>00 69 08 89</t>
  </si>
  <si>
    <t>00 99 09 10</t>
  </si>
  <si>
    <t>00 71 53 85</t>
  </si>
  <si>
    <t>00 62 36 87</t>
  </si>
  <si>
    <t>00 88 66 45</t>
  </si>
  <si>
    <t>00 46 79 57</t>
  </si>
  <si>
    <t>00 15 74 63</t>
  </si>
  <si>
    <t>00 14 39 03</t>
  </si>
  <si>
    <t>00 43 26 81</t>
  </si>
  <si>
    <t>00 45 41 72</t>
  </si>
  <si>
    <t>00 66 09 37</t>
  </si>
  <si>
    <t>00 41 48 82</t>
  </si>
  <si>
    <t>00 45 25 25</t>
  </si>
  <si>
    <t>00 90 11 22</t>
  </si>
  <si>
    <t>00 23 34 33</t>
  </si>
  <si>
    <t>00 01 03 75</t>
  </si>
  <si>
    <t>00 13 48 28</t>
  </si>
  <si>
    <t>00 10 86 58</t>
  </si>
  <si>
    <t>00 99 38 46</t>
  </si>
  <si>
    <t>00 69 26 70</t>
  </si>
  <si>
    <t>00 85 13 20</t>
  </si>
  <si>
    <t>00 84 31 72</t>
  </si>
  <si>
    <t>00 57 24 21</t>
  </si>
  <si>
    <t>00 90 51 15</t>
  </si>
  <si>
    <t>00 70 94 18</t>
  </si>
  <si>
    <t>00 87 93 61</t>
  </si>
  <si>
    <t>00 03 96 43</t>
  </si>
  <si>
    <t>00 61 04 80</t>
  </si>
  <si>
    <t>00 79 89 78</t>
  </si>
  <si>
    <t>00 52 27 08</t>
  </si>
  <si>
    <t>00 26 33 66</t>
  </si>
  <si>
    <t>00 87 60 98</t>
  </si>
  <si>
    <t>00 90 29 89</t>
  </si>
  <si>
    <t>00 35 48 36</t>
  </si>
  <si>
    <t>00 15 30 98</t>
  </si>
  <si>
    <t>00 04 38 39</t>
  </si>
  <si>
    <t>00 69 93 12</t>
  </si>
  <si>
    <t>00 58 90 90</t>
  </si>
  <si>
    <t>00 51 17 11</t>
  </si>
  <si>
    <t>00 03 84 71</t>
  </si>
  <si>
    <t>00 19 03 75</t>
  </si>
  <si>
    <t>00 37 97 44</t>
  </si>
  <si>
    <t>00 98 26 79</t>
  </si>
  <si>
    <t>00 06 37 60</t>
  </si>
  <si>
    <t>00 91 74 65</t>
  </si>
  <si>
    <t>00 09 12 80</t>
  </si>
  <si>
    <t>00 48 94 87</t>
  </si>
  <si>
    <t>00 53 12 01</t>
  </si>
  <si>
    <t>00 40 12 59</t>
  </si>
  <si>
    <t>00 95 45 96</t>
  </si>
  <si>
    <t>00 37 12 17</t>
  </si>
  <si>
    <t>00 38 97 60</t>
  </si>
  <si>
    <t>00 47 30 63</t>
  </si>
  <si>
    <t>00 94 17 14</t>
  </si>
  <si>
    <t>00 85 39 05</t>
  </si>
  <si>
    <t>00 04 96 45</t>
  </si>
  <si>
    <t>00 76 83 16</t>
  </si>
  <si>
    <t>00 90 63 16</t>
  </si>
  <si>
    <t>00 87 98 53</t>
  </si>
  <si>
    <t>00 36 19 21</t>
  </si>
  <si>
    <t>00 16 19 80</t>
  </si>
  <si>
    <t>00 42 39 01</t>
  </si>
  <si>
    <t>00 59 04 66</t>
  </si>
  <si>
    <t>00 34 80 61</t>
  </si>
  <si>
    <t>00 91 70 42</t>
  </si>
  <si>
    <t>00 86 39 60</t>
  </si>
  <si>
    <t>00 50 94 44</t>
  </si>
  <si>
    <t>00 32 98 52</t>
  </si>
  <si>
    <t>00 55 89 95</t>
  </si>
  <si>
    <t>00 52 86 63</t>
  </si>
  <si>
    <t>00 51 61 38</t>
  </si>
  <si>
    <t>00 86 55 67</t>
  </si>
  <si>
    <t>00 44 09 26</t>
  </si>
  <si>
    <t>00 54 51 00</t>
  </si>
  <si>
    <t>00 84 04 52</t>
  </si>
  <si>
    <t>00 07 18 02</t>
  </si>
  <si>
    <t>00 83 14 14</t>
  </si>
  <si>
    <t>00 08 64 95</t>
  </si>
  <si>
    <t>00 61 95 43</t>
  </si>
  <si>
    <t>00 29 24 57</t>
  </si>
  <si>
    <t>00 03 72 83</t>
  </si>
  <si>
    <t>00 33 40 38</t>
  </si>
  <si>
    <t>00 83 97 97</t>
  </si>
  <si>
    <t>00 53 82 45</t>
  </si>
  <si>
    <t>00 36 65 94</t>
  </si>
  <si>
    <t>00 98 35 86</t>
  </si>
  <si>
    <t>00 70 27 50</t>
  </si>
  <si>
    <t>00 53 09 80</t>
  </si>
  <si>
    <t>00 68 20 68</t>
  </si>
  <si>
    <t>00 71 80 36</t>
  </si>
  <si>
    <t>00 32 00 00</t>
  </si>
  <si>
    <t>00 38 16 93</t>
  </si>
  <si>
    <t>00 93 62 61</t>
  </si>
  <si>
    <t>00 93 40 27</t>
  </si>
  <si>
    <t>00 15 68 54</t>
  </si>
  <si>
    <t>00 67 40 62</t>
  </si>
  <si>
    <t>00 22 79 36</t>
  </si>
  <si>
    <t>00 24 80 07</t>
  </si>
  <si>
    <t>00 38 34 52</t>
  </si>
  <si>
    <t>00 09 44 88</t>
  </si>
  <si>
    <t>00 62 13 04</t>
  </si>
  <si>
    <t>00 03 45 71</t>
  </si>
  <si>
    <t>00 32 84 29</t>
  </si>
  <si>
    <t>00 35 01 16</t>
  </si>
  <si>
    <t>00 17 74 04</t>
  </si>
  <si>
    <t>00 23 12 23</t>
  </si>
  <si>
    <t>00 35 81 76</t>
  </si>
  <si>
    <t>00 84 86 42</t>
  </si>
  <si>
    <t>00 76 18 80</t>
  </si>
  <si>
    <t>00 22 44 15</t>
  </si>
  <si>
    <t>00 25 80 75</t>
  </si>
  <si>
    <t>00 70 88 89</t>
  </si>
  <si>
    <t>00 05 84 92</t>
  </si>
  <si>
    <t>00 01 99 52</t>
  </si>
  <si>
    <t>00 75 12 91</t>
  </si>
  <si>
    <t>00 76 90 68</t>
  </si>
  <si>
    <t>00 72 27 48</t>
  </si>
  <si>
    <t>00 56 53 97</t>
  </si>
  <si>
    <t>00 17 71 61</t>
  </si>
  <si>
    <t>00 77 83 71</t>
  </si>
  <si>
    <t>00 54 97 05</t>
  </si>
  <si>
    <t>00 74 33 84</t>
  </si>
  <si>
    <t>00 23 20 92</t>
  </si>
  <si>
    <t>00 17 66 66</t>
  </si>
  <si>
    <t>00 72 93 51</t>
  </si>
  <si>
    <t>00 66 94 45</t>
  </si>
  <si>
    <t>00 09 49 45</t>
  </si>
  <si>
    <t>00 49 24 85</t>
  </si>
  <si>
    <t>00 46 49 43</t>
  </si>
  <si>
    <t>00 65 87 50</t>
  </si>
  <si>
    <t>00 29 08 38</t>
  </si>
  <si>
    <t>00 54 19 41</t>
  </si>
  <si>
    <t>00 19 15 54</t>
  </si>
  <si>
    <t>00 13 98 48</t>
  </si>
  <si>
    <t>00 22 60 36</t>
  </si>
  <si>
    <t>00 61 35 81</t>
  </si>
  <si>
    <t>00 11 44 94</t>
  </si>
  <si>
    <t>00 17 07 28</t>
  </si>
  <si>
    <t>00 66 75 16</t>
  </si>
  <si>
    <t>00 14 03 38</t>
  </si>
  <si>
    <t>00 15 00 30</t>
  </si>
  <si>
    <t>00 56 40 09</t>
  </si>
  <si>
    <t>00 80 42 72</t>
  </si>
  <si>
    <t>00 10 80 44</t>
  </si>
  <si>
    <t>00 06 48 23</t>
  </si>
  <si>
    <t>00 20 31 21</t>
  </si>
  <si>
    <t>00 00 72 96</t>
  </si>
  <si>
    <t>00 50 20 03</t>
  </si>
  <si>
    <t>00 05 83 94</t>
  </si>
  <si>
    <t>00 30 05 66</t>
  </si>
  <si>
    <t>00 72 25 33</t>
  </si>
  <si>
    <t>00 56 25 80</t>
  </si>
  <si>
    <t>00 25 81 54</t>
  </si>
  <si>
    <t>00 64 35 80</t>
  </si>
  <si>
    <t>00 78 10 05</t>
  </si>
  <si>
    <t>00 81 24 52</t>
  </si>
  <si>
    <t>00 22 88 69</t>
  </si>
  <si>
    <t>00 50 23 67</t>
  </si>
  <si>
    <t>00 17 03 06</t>
  </si>
  <si>
    <t>00 11 73 23</t>
  </si>
  <si>
    <t>00 32 25 62</t>
  </si>
  <si>
    <t>00 41 95 59</t>
  </si>
  <si>
    <t>00 39 21 19</t>
  </si>
  <si>
    <t>00 58 56 20</t>
  </si>
  <si>
    <t>00 61 76 05</t>
  </si>
  <si>
    <t>00 84 49 78</t>
  </si>
  <si>
    <t>00 43 15 16</t>
  </si>
  <si>
    <t>00 01 71 03</t>
  </si>
  <si>
    <t>00 32 66 65</t>
  </si>
  <si>
    <t>00 70 99 69</t>
  </si>
  <si>
    <t>00 44 77 99</t>
  </si>
  <si>
    <t>00 61 08 92</t>
  </si>
  <si>
    <t>00 77 93 96</t>
  </si>
  <si>
    <t>00 78 92 69</t>
  </si>
  <si>
    <t>00 61 70 18</t>
  </si>
  <si>
    <t>00 97 52 66</t>
  </si>
  <si>
    <t>00 95 88 77</t>
  </si>
  <si>
    <t>00 38 23 88</t>
  </si>
  <si>
    <t>00 00 39 11</t>
  </si>
  <si>
    <t>Számoljuk ki az E oszlopban, hány napot késtek</t>
  </si>
  <si>
    <t>már az egyes ügyfelek a hitelük visszafizetésével!</t>
  </si>
  <si>
    <t>Az aktuális dátumot a Ctrl + Ø (alfa-numerikus billen-</t>
  </si>
  <si>
    <t>tyűzet) gyors-billentyűkkel írathatjuk be a képletbe.</t>
  </si>
  <si>
    <t>Számoljuk ki a késések átlagát!</t>
  </si>
  <si>
    <t>hitel</t>
  </si>
  <si>
    <t>Mennyi az átlaga az egymillió feletti hiteleknek?</t>
  </si>
  <si>
    <t>Debrecen</t>
  </si>
  <si>
    <t>Hajdú-Bihar</t>
  </si>
  <si>
    <t>Miskolc</t>
  </si>
  <si>
    <t>Szeged</t>
  </si>
  <si>
    <t>Csongrád</t>
  </si>
  <si>
    <t>Pécs</t>
  </si>
  <si>
    <t>Baranya</t>
  </si>
  <si>
    <t>Budapest</t>
  </si>
  <si>
    <t>Győr</t>
  </si>
  <si>
    <t>Nyíregyháza</t>
  </si>
  <si>
    <t>Kecskemét</t>
  </si>
  <si>
    <t>Bács-Kiskun</t>
  </si>
  <si>
    <t>Székesfehérvár</t>
  </si>
  <si>
    <t>Fejér</t>
  </si>
  <si>
    <t>Szombathely</t>
  </si>
  <si>
    <t>Vas</t>
  </si>
  <si>
    <t>Szolnok</t>
  </si>
  <si>
    <t>Tatabánya</t>
  </si>
  <si>
    <t>Komárom-Esztergom</t>
  </si>
  <si>
    <t>Kaposvár</t>
  </si>
  <si>
    <t>Somogy</t>
  </si>
  <si>
    <t>Békéscsaba</t>
  </si>
  <si>
    <t>Békés</t>
  </si>
  <si>
    <t>Veszprém</t>
  </si>
  <si>
    <t>Zalaegerszeg</t>
  </si>
  <si>
    <t>Zala</t>
  </si>
  <si>
    <t>Eger</t>
  </si>
  <si>
    <t>Heves</t>
  </si>
  <si>
    <t>Érd</t>
  </si>
  <si>
    <t>Pest</t>
  </si>
  <si>
    <t>város</t>
  </si>
  <si>
    <t>Sopron</t>
  </si>
  <si>
    <t>Dunaújváros</t>
  </si>
  <si>
    <t>Nagykanizsa</t>
  </si>
  <si>
    <t>Hódmezővásárhely</t>
  </si>
  <si>
    <t>Salgótarján</t>
  </si>
  <si>
    <t>Nógrád</t>
  </si>
  <si>
    <t>Ózd</t>
  </si>
  <si>
    <t>Cegléd</t>
  </si>
  <si>
    <t>Baja</t>
  </si>
  <si>
    <t>Szekszárd</t>
  </si>
  <si>
    <t>Tolna</t>
  </si>
  <si>
    <t>Vác</t>
  </si>
  <si>
    <t>Pápa</t>
  </si>
  <si>
    <t>Gyöngyös</t>
  </si>
  <si>
    <t>Gyula</t>
  </si>
  <si>
    <t>Kiskunfélegyháza</t>
  </si>
  <si>
    <t>Kazincbarcika</t>
  </si>
  <si>
    <t>Hajdúböszörmény</t>
  </si>
  <si>
    <t>Ajka</t>
  </si>
  <si>
    <t>Orosháza</t>
  </si>
  <si>
    <t>Szentes</t>
  </si>
  <si>
    <t>Gödöllő</t>
  </si>
  <si>
    <t>Mosonmagyaróvár</t>
  </si>
  <si>
    <t>Kiskunhalas</t>
  </si>
  <si>
    <t>Dunakeszi</t>
  </si>
  <si>
    <t>Esztergom</t>
  </si>
  <si>
    <t>Jászberény</t>
  </si>
  <si>
    <t>Komló</t>
  </si>
  <si>
    <t>Makó</t>
  </si>
  <si>
    <t>Nagykőrös</t>
  </si>
  <si>
    <t>Tata</t>
  </si>
  <si>
    <t>Budaörs</t>
  </si>
  <si>
    <t>Hajdúszoboszló</t>
  </si>
  <si>
    <t>Szigetszentmiklós</t>
  </si>
  <si>
    <t>Hatvan</t>
  </si>
  <si>
    <t>Törökszentmiklós</t>
  </si>
  <si>
    <t>Szentendre</t>
  </si>
  <si>
    <t>Siófok</t>
  </si>
  <si>
    <t>Karcag</t>
  </si>
  <si>
    <t>Keszthely</t>
  </si>
  <si>
    <t>Várpalota</t>
  </si>
  <si>
    <t>Gyál</t>
  </si>
  <si>
    <t>Paks</t>
  </si>
  <si>
    <t>Dombóvár</t>
  </si>
  <si>
    <t>Monor</t>
  </si>
  <si>
    <t>Oroszlány</t>
  </si>
  <si>
    <t>Komárom</t>
  </si>
  <si>
    <t>Mezőtúr</t>
  </si>
  <si>
    <t>Mohács</t>
  </si>
  <si>
    <t>Kalocsa</t>
  </si>
  <si>
    <t>Mátészalka</t>
  </si>
  <si>
    <t>Szarvas</t>
  </si>
  <si>
    <t>Balassagyarmat</t>
  </si>
  <si>
    <t>Sátoraljaújhely</t>
  </si>
  <si>
    <t>Tapolca</t>
  </si>
  <si>
    <t>Hajdúnánás</t>
  </si>
  <si>
    <t>Balmazújváros</t>
  </si>
  <si>
    <t>Kisvárda</t>
  </si>
  <si>
    <t>Mezőkövesd</t>
  </si>
  <si>
    <t>Tiszaújváros</t>
  </si>
  <si>
    <t>Százhalombatta</t>
  </si>
  <si>
    <t>Dunaharaszti</t>
  </si>
  <si>
    <t>Berettyóújfalu</t>
  </si>
  <si>
    <t>Püspökladány</t>
  </si>
  <si>
    <t>Dabas</t>
  </si>
  <si>
    <t>Abony</t>
  </si>
  <si>
    <t>Sárvár</t>
  </si>
  <si>
    <t>Gyomaendrőd</t>
  </si>
  <si>
    <t>Kiskőrös</t>
  </si>
  <si>
    <t>Göd</t>
  </si>
  <si>
    <t>Bátonyterenye</t>
  </si>
  <si>
    <t>Mór</t>
  </si>
  <si>
    <t>Sárospatak</t>
  </si>
  <si>
    <t>Pomáz</t>
  </si>
  <si>
    <t>Bonyhád</t>
  </si>
  <si>
    <t>Tiszavasvári</t>
  </si>
  <si>
    <t>Tiszafüred</t>
  </si>
  <si>
    <t>Sárbogárd</t>
  </si>
  <si>
    <t>Újfehértó</t>
  </si>
  <si>
    <t>Nyírbátor</t>
  </si>
  <si>
    <t>Sajószentpéter</t>
  </si>
  <si>
    <t>Balatonfüred</t>
  </si>
  <si>
    <t>Budakeszi</t>
  </si>
  <si>
    <t>Körmend</t>
  </si>
  <si>
    <t>Kisújszállás</t>
  </si>
  <si>
    <t>Hajdúhadház</t>
  </si>
  <si>
    <t>Pécel</t>
  </si>
  <si>
    <t>Dorog</t>
  </si>
  <si>
    <t>Nagykáta</t>
  </si>
  <si>
    <t>Marcali</t>
  </si>
  <si>
    <t>Pilisvörösvár</t>
  </si>
  <si>
    <t>Barcs</t>
  </si>
  <si>
    <t>Nagyatád</t>
  </si>
  <si>
    <t>Kiskunmajsa</t>
  </si>
  <si>
    <t>Tiszaföldvár</t>
  </si>
  <si>
    <t>Kőszeg</t>
  </si>
  <si>
    <t>Tiszakécske</t>
  </si>
  <si>
    <t>Bicske</t>
  </si>
  <si>
    <t>Celldömölk</t>
  </si>
  <si>
    <t>Mezőberény</t>
  </si>
  <si>
    <t>Szigetvár</t>
  </si>
  <si>
    <t>Edelény</t>
  </si>
  <si>
    <t>Lajosmizse</t>
  </si>
  <si>
    <t>Sarkad</t>
  </si>
  <si>
    <t>Csorna</t>
  </si>
  <si>
    <t>Kapuvár</t>
  </si>
  <si>
    <t>Nagykálló</t>
  </si>
  <si>
    <t>Siklós</t>
  </si>
  <si>
    <t>Pásztó</t>
  </si>
  <si>
    <t>Veresegyház</t>
  </si>
  <si>
    <t>Szeghalom</t>
  </si>
  <si>
    <t>Túrkeve</t>
  </si>
  <si>
    <t>Szerencs</t>
  </si>
  <si>
    <t>Jánoshalma</t>
  </si>
  <si>
    <t>Tamási</t>
  </si>
  <si>
    <t>Kunszentmárton</t>
  </si>
  <si>
    <t>Jászapáti</t>
  </si>
  <si>
    <t>Hajdúdorog</t>
  </si>
  <si>
    <t>Kecel</t>
  </si>
  <si>
    <t>Dunaföldvár</t>
  </si>
  <si>
    <t>Derecske</t>
  </si>
  <si>
    <t>Kunszentmiklós</t>
  </si>
  <si>
    <t>Vásárosnamény</t>
  </si>
  <si>
    <t>Nádudvar</t>
  </si>
  <si>
    <t>Szentgotthárd</t>
  </si>
  <si>
    <t>Dévaványa</t>
  </si>
  <si>
    <t>Fehérgyarmat</t>
  </si>
  <si>
    <t>Ráckeve</t>
  </si>
  <si>
    <t>Gárdony</t>
  </si>
  <si>
    <t>Kunhegyes</t>
  </si>
  <si>
    <t>Lenti</t>
  </si>
  <si>
    <t>Ercsi</t>
  </si>
  <si>
    <t>Polgár</t>
  </si>
  <si>
    <t>Füzesabony</t>
  </si>
  <si>
    <t>Jászárokszállás</t>
  </si>
  <si>
    <t>Balatonalmádi</t>
  </si>
  <si>
    <t>Zalaszentgrót</t>
  </si>
  <si>
    <t>Nyergesújfalu</t>
  </si>
  <si>
    <t>Nyíradony</t>
  </si>
  <si>
    <t>Soltvadkert</t>
  </si>
  <si>
    <t>Bácsalmás</t>
  </si>
  <si>
    <t>Putnok</t>
  </si>
  <si>
    <t>Kistelek</t>
  </si>
  <si>
    <t>Kisbér</t>
  </si>
  <si>
    <t>Zirc</t>
  </si>
  <si>
    <t>Mindszent</t>
  </si>
  <si>
    <t>Martfű</t>
  </si>
  <si>
    <t>Szentlőrinc</t>
  </si>
  <si>
    <t>Enying</t>
  </si>
  <si>
    <t>Létavértes</t>
  </si>
  <si>
    <t>Felsőzsolca</t>
  </si>
  <si>
    <t>Solt</t>
  </si>
  <si>
    <t>Mezőkovácsháza</t>
  </si>
  <si>
    <t>Bátaszék</t>
  </si>
  <si>
    <t>Encs</t>
  </si>
  <si>
    <t>Szabadszállás</t>
  </si>
  <si>
    <t>Újszász</t>
  </si>
  <si>
    <t>Battonya</t>
  </si>
  <si>
    <t>Nagyecsed</t>
  </si>
  <si>
    <t>Ibrány</t>
  </si>
  <si>
    <t>Sümeg</t>
  </si>
  <si>
    <t>Szécsény</t>
  </si>
  <si>
    <t>Tótkomlós</t>
  </si>
  <si>
    <t>Mezőcsát</t>
  </si>
  <si>
    <t>Aszód</t>
  </si>
  <si>
    <t>Füzesgyarmat</t>
  </si>
  <si>
    <t>Mezőhegyes</t>
  </si>
  <si>
    <t>Polgárdi</t>
  </si>
  <si>
    <t>Téglás</t>
  </si>
  <si>
    <t>Lőrinci</t>
  </si>
  <si>
    <t>Izsák</t>
  </si>
  <si>
    <t>Tiszalök</t>
  </si>
  <si>
    <t>Szikszó</t>
  </si>
  <si>
    <t>Csurgó</t>
  </si>
  <si>
    <t>Balatonboglár</t>
  </si>
  <si>
    <t>Nagyhalász</t>
  </si>
  <si>
    <t>Jászfényszaru</t>
  </si>
  <si>
    <t>Elek</t>
  </si>
  <si>
    <t>Mórahalom</t>
  </si>
  <si>
    <t>Csenger</t>
  </si>
  <si>
    <t>Rakamaz</t>
  </si>
  <si>
    <t>Devecser</t>
  </si>
  <si>
    <t>Fonyód</t>
  </si>
  <si>
    <t>Tab</t>
  </si>
  <si>
    <t>Tokaj</t>
  </si>
  <si>
    <t>Tiszacsege</t>
  </si>
  <si>
    <t>Balatonlelle</t>
  </si>
  <si>
    <t>Záhony</t>
  </si>
  <si>
    <t>Vasvár</t>
  </si>
  <si>
    <t>Simontornya</t>
  </si>
  <si>
    <t>Letenye</t>
  </si>
  <si>
    <t>Nagymaros</t>
  </si>
  <si>
    <t>Hévíz</t>
  </si>
  <si>
    <t>Balatonfűzfő</t>
  </si>
  <si>
    <t>Szendrő</t>
  </si>
  <si>
    <t>Biharkeresztes</t>
  </si>
  <si>
    <t>Dombrád</t>
  </si>
  <si>
    <t>Pécsvárad</t>
  </si>
  <si>
    <t>Baktalórántháza</t>
  </si>
  <si>
    <t>Bóly</t>
  </si>
  <si>
    <t>Pannonhalma</t>
  </si>
  <si>
    <t>Sásd</t>
  </si>
  <si>
    <t>Csepreg</t>
  </si>
  <si>
    <t>Lengyeltóti</t>
  </si>
  <si>
    <t>Fertőd</t>
  </si>
  <si>
    <t>Herend</t>
  </si>
  <si>
    <t>Harkány</t>
  </si>
  <si>
    <t>Zalalövő</t>
  </si>
  <si>
    <t>Sellye</t>
  </si>
  <si>
    <t>Rétság</t>
  </si>
  <si>
    <t>Szob</t>
  </si>
  <si>
    <t>Villány</t>
  </si>
  <si>
    <t>Pétervására</t>
  </si>
  <si>
    <t>Máriapócs</t>
  </si>
  <si>
    <t>Balatonföldvár</t>
  </si>
  <si>
    <t>Visegrád</t>
  </si>
  <si>
    <t>Zalakaros</t>
  </si>
  <si>
    <t>megye</t>
  </si>
  <si>
    <t>lakos (fő)</t>
  </si>
  <si>
    <t>Borsod-Abaúj-Zemplén</t>
  </si>
  <si>
    <t>Győr-Moson-Sopron</t>
  </si>
  <si>
    <t>Jász-Nagykun-Szolnok</t>
  </si>
  <si>
    <t>Szabolcs-Szatmár-Bereg</t>
  </si>
  <si>
    <t xml:space="preserve">A lista a magyar városok lélekszámát mutatja, a főváros </t>
  </si>
  <si>
    <t>kivételével. Adjuk meg az átlagos lélekszámot, megyénként!</t>
  </si>
  <si>
    <t>számla</t>
  </si>
  <si>
    <t>egyenleg</t>
  </si>
  <si>
    <t xml:space="preserve"> Abonyi Olimpia</t>
  </si>
  <si>
    <t>Ultimate</t>
  </si>
  <si>
    <t xml:space="preserve"> Ács Rozália</t>
  </si>
  <si>
    <t>Gold</t>
  </si>
  <si>
    <t xml:space="preserve"> Adorján Mihály</t>
  </si>
  <si>
    <t xml:space="preserve"> Adorján Szabrina</t>
  </si>
  <si>
    <t>Elit</t>
  </si>
  <si>
    <t xml:space="preserve"> Agócs Norbert</t>
  </si>
  <si>
    <t>Standard</t>
  </si>
  <si>
    <t xml:space="preserve"> Ambrus Bíborka</t>
  </si>
  <si>
    <t xml:space="preserve"> Angyal Katalin</t>
  </si>
  <si>
    <t xml:space="preserve"> Asolti Hermina</t>
  </si>
  <si>
    <t xml:space="preserve"> Bacsó Csenge</t>
  </si>
  <si>
    <t xml:space="preserve"> Bacsó Katalin</t>
  </si>
  <si>
    <t xml:space="preserve"> Bacsó Tas</t>
  </si>
  <si>
    <t xml:space="preserve"> Balog Nándor</t>
  </si>
  <si>
    <t xml:space="preserve"> Balog Olimpia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</si>
  <si>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</si>
  <si>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</si>
  <si>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</si>
  <si>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</si>
  <si>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</si>
  <si>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</si>
  <si>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</si>
  <si>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</si>
  <si>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</si>
  <si>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</si>
  <si>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</si>
  <si>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</si>
  <si>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</si>
  <si>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</si>
  <si>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</si>
  <si>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</si>
  <si>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</si>
  <si>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</si>
  <si>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</si>
  <si>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</si>
  <si>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</si>
  <si>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</si>
  <si>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</si>
  <si>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</si>
  <si>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</si>
  <si>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</si>
  <si>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</si>
  <si>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</si>
  <si>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</si>
  <si>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</si>
  <si>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</si>
  <si>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</si>
  <si>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</si>
  <si>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</si>
  <si>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</si>
  <si>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</si>
  <si>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</si>
  <si>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</si>
  <si>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</si>
  <si>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</si>
  <si>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</si>
  <si>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</si>
  <si>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</si>
  <si>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</si>
  <si>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</si>
  <si>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</si>
  <si>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</si>
  <si>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</si>
  <si>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</si>
  <si>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</si>
  <si>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</si>
  <si>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</si>
  <si>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</si>
  <si>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</si>
  <si>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</si>
  <si>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</si>
  <si>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</si>
  <si>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</si>
  <si>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</si>
  <si>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</si>
  <si>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</si>
  <si>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</si>
  <si>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</si>
  <si>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</si>
  <si>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</si>
  <si>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</si>
  <si>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</si>
  <si>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</si>
  <si>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</si>
  <si>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</si>
  <si>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</si>
  <si>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</si>
  <si>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</si>
  <si>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</si>
  <si>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</si>
  <si>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</si>
  <si>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</si>
  <si>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</si>
  <si>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</si>
  <si>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</si>
  <si>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</si>
  <si>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</si>
  <si>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</si>
  <si>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</si>
  <si>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</si>
  <si>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</si>
  <si>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</si>
  <si>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</si>
  <si>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</si>
  <si>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</si>
  <si>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</si>
  <si>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</si>
  <si>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</si>
  <si>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</si>
  <si>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</si>
  <si>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</si>
  <si>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</si>
  <si>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</si>
  <si>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</si>
  <si>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</si>
  <si>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</si>
  <si>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</si>
  <si>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</si>
  <si>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</si>
  <si>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</si>
  <si>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</si>
  <si>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</si>
  <si>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</si>
  <si>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</si>
  <si>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</si>
  <si>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</si>
  <si>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</si>
  <si>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</si>
  <si>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</si>
  <si>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</si>
  <si>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</si>
  <si>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</si>
  <si>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</si>
  <si>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</si>
  <si>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</si>
  <si>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</si>
  <si>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</si>
  <si>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</si>
  <si>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</si>
  <si>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</si>
  <si>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</si>
  <si>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</si>
  <si>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</si>
  <si>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</si>
  <si>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</si>
  <si>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</si>
  <si>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</si>
  <si>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</si>
  <si>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</si>
  <si>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</si>
  <si>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</si>
  <si>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</si>
  <si>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</si>
  <si>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</si>
  <si>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</si>
  <si>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</si>
  <si>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</si>
  <si>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</si>
  <si>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</si>
  <si>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</si>
  <si>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</si>
  <si>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</si>
  <si>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</si>
  <si>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</si>
  <si>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</si>
  <si>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</si>
  <si>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</si>
  <si>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</si>
  <si>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</si>
  <si>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</si>
  <si>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</si>
  <si>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</si>
  <si>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</si>
  <si>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</si>
  <si>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</si>
  <si>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</si>
  <si>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</si>
  <si>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</si>
  <si>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</si>
  <si>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</si>
  <si>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</si>
  <si>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</si>
  <si>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</si>
  <si>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</si>
  <si>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</si>
  <si>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</si>
  <si>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</si>
  <si>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</si>
  <si>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</si>
  <si>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</si>
  <si>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</si>
  <si>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</si>
  <si>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</si>
  <si>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</si>
  <si>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</si>
  <si>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</si>
  <si>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</si>
  <si>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</si>
  <si>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</si>
  <si>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</si>
  <si>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</si>
  <si>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</si>
  <si>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</si>
  <si>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</si>
  <si>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</si>
  <si>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</si>
  <si>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</si>
  <si>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</si>
  <si>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</si>
  <si>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</si>
  <si>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</si>
  <si>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</si>
  <si>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</si>
  <si>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</si>
  <si>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</si>
  <si>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</si>
  <si>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</si>
  <si>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</si>
  <si>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</si>
  <si>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</si>
  <si>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</si>
  <si>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</si>
  <si>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</si>
  <si>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</si>
  <si>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</si>
  <si>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</si>
  <si>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</si>
  <si>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</si>
  <si>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</si>
  <si>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</si>
  <si>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</si>
  <si>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</si>
  <si>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</si>
  <si>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</si>
  <si>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</si>
  <si>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</si>
  <si>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</si>
  <si>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</si>
  <si>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</si>
  <si>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</si>
  <si>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</si>
  <si>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</si>
  <si>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</si>
  <si>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</si>
  <si>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</si>
  <si>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</si>
  <si>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</si>
  <si>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</si>
  <si>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</si>
  <si>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</si>
  <si>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</si>
  <si>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</si>
  <si>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</si>
  <si>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</si>
  <si>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</si>
  <si>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</si>
  <si>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</si>
  <si>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</si>
  <si>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</si>
  <si>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</si>
  <si>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</si>
  <si>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</si>
  <si>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</si>
  <si>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</si>
  <si>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</si>
  <si>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</si>
  <si>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</si>
  <si>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</si>
  <si>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</si>
  <si>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</si>
  <si>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</si>
  <si>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</si>
  <si>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</si>
  <si>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</si>
  <si>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</si>
  <si>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</si>
  <si>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</si>
  <si>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</si>
  <si>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</si>
  <si>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</si>
  <si>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</si>
  <si>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</si>
  <si>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</si>
  <si>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</si>
  <si>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</si>
  <si>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</si>
  <si>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</si>
  <si>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</si>
  <si>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</si>
  <si>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</si>
  <si>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</si>
  <si>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</si>
  <si>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</si>
  <si>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</si>
  <si>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</si>
  <si>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</si>
  <si>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</si>
  <si>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</si>
  <si>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</si>
  <si>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</si>
  <si>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</si>
  <si>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</si>
  <si>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</si>
  <si>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</si>
  <si>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</si>
  <si>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</si>
  <si>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</si>
  <si>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</si>
  <si>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</si>
  <si>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</si>
  <si>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</si>
  <si>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</si>
  <si>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</si>
  <si>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</si>
  <si>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</si>
  <si>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</si>
  <si>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</si>
  <si>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</si>
  <si>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</si>
  <si>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</si>
  <si>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</si>
  <si>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</si>
  <si>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</si>
  <si>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</si>
  <si>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</si>
  <si>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</si>
  <si>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</si>
  <si>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</si>
  <si>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</si>
  <si>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</si>
  <si>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</si>
  <si>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</si>
  <si>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</si>
  <si>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</si>
  <si>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</si>
  <si>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</si>
  <si>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</si>
  <si>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</si>
  <si>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</si>
  <si>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</si>
  <si>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</si>
  <si>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</si>
  <si>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</si>
  <si>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</si>
  <si>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</si>
  <si>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</si>
  <si>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</si>
  <si>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</si>
  <si>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</si>
  <si>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</si>
  <si>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</si>
  <si>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</si>
  <si>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</si>
  <si>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</si>
  <si>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</si>
  <si>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</si>
  <si>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</si>
  <si>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</si>
  <si>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</si>
  <si>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</si>
  <si>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</si>
  <si>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</si>
  <si>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</si>
  <si>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</si>
  <si>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</si>
  <si>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</si>
  <si>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</si>
  <si>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</si>
  <si>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</si>
  <si>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</si>
  <si>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</si>
  <si>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</si>
  <si>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</si>
  <si>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</si>
  <si>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</si>
  <si>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</si>
  <si>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</si>
  <si>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</si>
  <si>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</si>
  <si>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</si>
  <si>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</si>
  <si>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</si>
  <si>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</si>
  <si>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</si>
  <si>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</si>
  <si>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</si>
  <si>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</si>
  <si>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</si>
  <si>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</si>
  <si>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</si>
  <si>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</si>
  <si>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</si>
  <si>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</si>
  <si>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</si>
  <si>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</si>
  <si>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</si>
  <si>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</si>
  <si>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</si>
  <si>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</si>
  <si>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</si>
  <si>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Adjuk meg a táblázatban a pozitív egyenlegű számlák átlagát városok és számla-típus szerint!</t>
  </si>
  <si>
    <t>Adjuk meg a negatív egyenlegű pécsi számlák egyenlegeinek átlagát?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</si>
</sst>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"/>
    <numFmt numFmtId="165" formatCode="#,##0\ &quot;Ft&quot;"/>
    <numFmt numFmtId="166" formatCode="0.0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sz val="9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right" indent="2"/>
    </xf>
    <xf numFmtId="0" fontId="5" fillId="0" borderId="0" xfId="0" applyFont="1" applyAlignme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3" fontId="6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indent="1"/>
    </xf>
    <xf numFmtId="165" fontId="1" fillId="0" borderId="0" xfId="0" applyNumberFormat="1" applyFont="1" applyAlignment="1">
      <alignment horizontal="right" indent="2"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O9" sqref="O9"/>
    </sheetView>
  </sheetViews>
  <sheetFormatPr defaultRowHeight="12" x14ac:dyDescent="0.2"/>
  <cols>
    <col min="1" max="1" width="4.33203125" customWidth="1"/>
    <col min="2" max="2" width="15.83203125" customWidth="1"/>
    <col min="3" max="5" width="11.83203125" customWidth="1"/>
    <col min="7" max="7" width="15.83203125" customWidth="1"/>
    <col min="8" max="10" width="11.83203125" customWidth="1"/>
  </cols>
  <sheetData>
    <row r="1" spans="1:10" ht="27" customHeight="1" x14ac:dyDescent="0.2">
      <c r="A1" s="1"/>
      <c r="B1" s="2"/>
      <c r="C1" s="3" t="s">
        <v>0</v>
      </c>
      <c r="D1" s="3" t="s">
        <v>1</v>
      </c>
      <c r="E1" s="3" t="s">
        <v>2</v>
      </c>
      <c r="F1" s="4"/>
      <c r="G1" s="11"/>
      <c r="H1" s="12" t="s">
        <v>0</v>
      </c>
      <c r="I1" s="12" t="s">
        <v>1</v>
      </c>
      <c r="J1" s="12" t="s">
        <v>2</v>
      </c>
    </row>
    <row r="2" spans="1:10" x14ac:dyDescent="0.2">
      <c r="A2" s="31">
        <f ca="1">YEAR(TODAY())-5</f>
        <v>2016</v>
      </c>
      <c r="B2" s="5" t="s">
        <v>3</v>
      </c>
      <c r="C2" s="6">
        <v>2132</v>
      </c>
      <c r="D2" s="7">
        <v>78</v>
      </c>
      <c r="E2" s="8">
        <v>483</v>
      </c>
      <c r="F2" s="4"/>
      <c r="G2" s="5" t="s">
        <v>3</v>
      </c>
      <c r="H2" s="4"/>
      <c r="I2" s="4"/>
      <c r="J2" s="4"/>
    </row>
    <row r="3" spans="1:10" x14ac:dyDescent="0.2">
      <c r="A3" s="31"/>
      <c r="B3" s="5" t="s">
        <v>4</v>
      </c>
      <c r="C3" s="6">
        <v>2322</v>
      </c>
      <c r="D3" s="7">
        <v>61</v>
      </c>
      <c r="E3" s="8">
        <v>310</v>
      </c>
      <c r="F3" s="4"/>
      <c r="G3" s="5" t="s">
        <v>4</v>
      </c>
      <c r="H3" s="4"/>
      <c r="I3" s="4"/>
      <c r="J3" s="4"/>
    </row>
    <row r="4" spans="1:10" x14ac:dyDescent="0.2">
      <c r="A4" s="31"/>
      <c r="B4" s="5" t="s">
        <v>5</v>
      </c>
      <c r="C4" s="6">
        <v>2095</v>
      </c>
      <c r="D4" s="7">
        <v>116</v>
      </c>
      <c r="E4" s="8">
        <v>405</v>
      </c>
      <c r="F4" s="4"/>
      <c r="G4" s="5" t="s">
        <v>5</v>
      </c>
      <c r="H4" s="4"/>
      <c r="I4" s="4"/>
      <c r="J4" s="4"/>
    </row>
    <row r="5" spans="1:10" x14ac:dyDescent="0.2">
      <c r="A5" s="31"/>
      <c r="B5" s="5" t="s">
        <v>6</v>
      </c>
      <c r="C5" s="6">
        <v>2383</v>
      </c>
      <c r="D5" s="7">
        <v>61</v>
      </c>
      <c r="E5" s="8">
        <v>424</v>
      </c>
      <c r="F5" s="4"/>
      <c r="G5" s="5" t="s">
        <v>6</v>
      </c>
      <c r="H5" s="4"/>
      <c r="I5" s="4"/>
      <c r="J5" s="4"/>
    </row>
    <row r="6" spans="1:10" x14ac:dyDescent="0.2">
      <c r="A6" s="31"/>
      <c r="B6" s="5" t="s">
        <v>7</v>
      </c>
      <c r="C6" s="6">
        <v>2339</v>
      </c>
      <c r="D6" s="7">
        <v>87</v>
      </c>
      <c r="E6" s="8">
        <v>202</v>
      </c>
      <c r="F6" s="4"/>
      <c r="G6" s="5" t="s">
        <v>7</v>
      </c>
      <c r="H6" s="4"/>
      <c r="I6" s="4"/>
      <c r="J6" s="4"/>
    </row>
    <row r="7" spans="1:10" x14ac:dyDescent="0.2">
      <c r="A7" s="31"/>
      <c r="B7" s="5" t="s">
        <v>8</v>
      </c>
      <c r="C7" s="6">
        <v>2314</v>
      </c>
      <c r="D7" s="7">
        <v>68</v>
      </c>
      <c r="E7" s="8">
        <v>472</v>
      </c>
      <c r="F7" s="4"/>
      <c r="G7" s="5" t="s">
        <v>8</v>
      </c>
      <c r="H7" s="4"/>
      <c r="I7" s="4"/>
      <c r="J7" s="4"/>
    </row>
    <row r="8" spans="1:10" x14ac:dyDescent="0.2">
      <c r="A8" s="31">
        <f ca="1">YEAR(TODAY())-4</f>
        <v>2017</v>
      </c>
      <c r="B8" s="5" t="s">
        <v>3</v>
      </c>
      <c r="C8" s="6">
        <v>1875</v>
      </c>
      <c r="D8" s="7">
        <v>79</v>
      </c>
      <c r="E8" s="8">
        <v>440</v>
      </c>
      <c r="F8" s="4"/>
      <c r="G8" s="4"/>
      <c r="H8" s="4"/>
      <c r="I8" s="4"/>
      <c r="J8" s="4"/>
    </row>
    <row r="9" spans="1:10" x14ac:dyDescent="0.2">
      <c r="A9" s="31"/>
      <c r="B9" s="5" t="s">
        <v>4</v>
      </c>
      <c r="C9" s="6">
        <v>1959</v>
      </c>
      <c r="D9" s="7">
        <v>95</v>
      </c>
      <c r="E9" s="8">
        <v>692</v>
      </c>
      <c r="F9" s="4"/>
      <c r="G9" s="4"/>
      <c r="H9" s="4"/>
      <c r="I9" s="4"/>
      <c r="J9" s="4"/>
    </row>
    <row r="10" spans="1:10" x14ac:dyDescent="0.2">
      <c r="A10" s="31"/>
      <c r="B10" s="5" t="s">
        <v>5</v>
      </c>
      <c r="C10" s="6">
        <v>1824</v>
      </c>
      <c r="D10" s="7">
        <v>89</v>
      </c>
      <c r="E10" s="8">
        <v>632</v>
      </c>
      <c r="F10" s="4"/>
      <c r="G10" s="9" t="s">
        <v>9</v>
      </c>
      <c r="H10" s="4"/>
      <c r="I10" s="4"/>
      <c r="J10" s="4"/>
    </row>
    <row r="11" spans="1:10" x14ac:dyDescent="0.2">
      <c r="A11" s="31"/>
      <c r="B11" s="5" t="s">
        <v>6</v>
      </c>
      <c r="C11" s="6">
        <v>2044</v>
      </c>
      <c r="D11" s="7">
        <v>78</v>
      </c>
      <c r="E11" s="8">
        <v>448</v>
      </c>
      <c r="F11" s="4"/>
      <c r="G11" s="4"/>
      <c r="H11" s="4"/>
      <c r="I11" s="4"/>
      <c r="J11" s="4"/>
    </row>
    <row r="12" spans="1:10" x14ac:dyDescent="0.2">
      <c r="A12" s="31"/>
      <c r="B12" s="5" t="s">
        <v>7</v>
      </c>
      <c r="C12" s="6">
        <v>1892</v>
      </c>
      <c r="D12" s="7">
        <v>79</v>
      </c>
      <c r="E12" s="8">
        <v>478</v>
      </c>
      <c r="F12" s="4"/>
      <c r="G12" s="4"/>
      <c r="H12" s="4"/>
      <c r="I12" s="4"/>
      <c r="J12" s="4"/>
    </row>
    <row r="13" spans="1:10" x14ac:dyDescent="0.2">
      <c r="A13" s="31"/>
      <c r="B13" s="5" t="s">
        <v>8</v>
      </c>
      <c r="C13" s="6">
        <v>2005</v>
      </c>
      <c r="D13" s="7">
        <v>91</v>
      </c>
      <c r="E13" s="8">
        <v>652</v>
      </c>
      <c r="F13" s="4"/>
      <c r="G13" s="4"/>
      <c r="H13" s="4"/>
      <c r="I13" s="4"/>
      <c r="J13" s="4"/>
    </row>
    <row r="14" spans="1:10" x14ac:dyDescent="0.2">
      <c r="A14" s="31">
        <f ca="1">YEAR(TODAY())-3</f>
        <v>2018</v>
      </c>
      <c r="B14" s="5" t="s">
        <v>3</v>
      </c>
      <c r="C14" s="6">
        <v>1830</v>
      </c>
      <c r="D14" s="10">
        <v>129</v>
      </c>
      <c r="E14" s="6">
        <v>518</v>
      </c>
      <c r="F14" s="4"/>
      <c r="G14" s="4"/>
      <c r="H14" s="4"/>
      <c r="I14" s="4"/>
      <c r="J14" s="4"/>
    </row>
    <row r="15" spans="1:10" x14ac:dyDescent="0.2">
      <c r="A15" s="31"/>
      <c r="B15" s="5" t="s">
        <v>4</v>
      </c>
      <c r="C15" s="6">
        <v>2040</v>
      </c>
      <c r="D15" s="10">
        <v>103</v>
      </c>
      <c r="E15" s="6">
        <v>368</v>
      </c>
      <c r="F15" s="4"/>
      <c r="G15" s="4"/>
      <c r="H15" s="4"/>
      <c r="I15" s="4"/>
      <c r="J15" s="4"/>
    </row>
    <row r="16" spans="1:10" x14ac:dyDescent="0.2">
      <c r="A16" s="31"/>
      <c r="B16" s="5" t="s">
        <v>5</v>
      </c>
      <c r="C16" s="6">
        <v>1878</v>
      </c>
      <c r="D16" s="10">
        <v>135</v>
      </c>
      <c r="E16" s="6">
        <v>678</v>
      </c>
      <c r="F16" s="4"/>
      <c r="G16" s="4"/>
      <c r="H16" s="4"/>
      <c r="I16" s="4"/>
      <c r="J16" s="4"/>
    </row>
    <row r="17" spans="1:10" x14ac:dyDescent="0.2">
      <c r="A17" s="31"/>
      <c r="B17" s="5" t="s">
        <v>6</v>
      </c>
      <c r="C17" s="6">
        <v>1932</v>
      </c>
      <c r="D17" s="10">
        <v>133</v>
      </c>
      <c r="E17" s="6">
        <v>504</v>
      </c>
      <c r="F17" s="4"/>
      <c r="G17" s="4"/>
      <c r="H17" s="4"/>
      <c r="I17" s="4"/>
      <c r="J17" s="4"/>
    </row>
    <row r="18" spans="1:10" x14ac:dyDescent="0.2">
      <c r="A18" s="31"/>
      <c r="B18" s="5" t="s">
        <v>7</v>
      </c>
      <c r="C18" s="6">
        <v>1867</v>
      </c>
      <c r="D18" s="10">
        <v>121</v>
      </c>
      <c r="E18" s="6">
        <v>387</v>
      </c>
      <c r="F18" s="4"/>
      <c r="G18" s="4"/>
      <c r="H18" s="4"/>
      <c r="I18" s="4"/>
      <c r="J18" s="4"/>
    </row>
    <row r="19" spans="1:10" x14ac:dyDescent="0.2">
      <c r="A19" s="31"/>
      <c r="B19" s="5" t="s">
        <v>8</v>
      </c>
      <c r="C19" s="6">
        <v>1916</v>
      </c>
      <c r="D19" s="10">
        <v>137</v>
      </c>
      <c r="E19" s="6">
        <v>698</v>
      </c>
      <c r="F19" s="4"/>
      <c r="G19" s="4"/>
      <c r="H19" s="4"/>
      <c r="I19" s="4"/>
      <c r="J19" s="4"/>
    </row>
    <row r="20" spans="1:10" x14ac:dyDescent="0.2">
      <c r="A20" s="31">
        <f ca="1">YEAR(TODAY())-2</f>
        <v>2019</v>
      </c>
      <c r="B20" s="5" t="s">
        <v>3</v>
      </c>
      <c r="C20" s="6">
        <v>1985</v>
      </c>
      <c r="D20" s="6">
        <v>82</v>
      </c>
      <c r="E20" s="6">
        <v>457</v>
      </c>
      <c r="F20" s="4"/>
      <c r="G20" s="4"/>
      <c r="H20" s="4"/>
      <c r="I20" s="4"/>
      <c r="J20" s="4"/>
    </row>
    <row r="21" spans="1:10" x14ac:dyDescent="0.2">
      <c r="A21" s="31"/>
      <c r="B21" s="5" t="s">
        <v>4</v>
      </c>
      <c r="C21" s="6">
        <v>2065</v>
      </c>
      <c r="D21" s="6">
        <v>75</v>
      </c>
      <c r="E21" s="6">
        <v>349</v>
      </c>
      <c r="F21" s="4"/>
      <c r="G21" s="4"/>
      <c r="H21" s="4"/>
      <c r="I21" s="4"/>
      <c r="J21" s="4"/>
    </row>
    <row r="22" spans="1:10" x14ac:dyDescent="0.2">
      <c r="A22" s="31"/>
      <c r="B22" s="5" t="s">
        <v>5</v>
      </c>
      <c r="C22" s="6">
        <v>1981</v>
      </c>
      <c r="D22" s="6">
        <v>107</v>
      </c>
      <c r="E22" s="6">
        <v>433</v>
      </c>
      <c r="F22" s="4"/>
      <c r="G22" s="4"/>
      <c r="H22" s="4"/>
      <c r="I22" s="4"/>
      <c r="J22" s="4"/>
    </row>
    <row r="23" spans="1:10" x14ac:dyDescent="0.2">
      <c r="A23" s="31"/>
      <c r="B23" s="5" t="s">
        <v>6</v>
      </c>
      <c r="C23" s="6">
        <v>2291</v>
      </c>
      <c r="D23" s="6">
        <v>130</v>
      </c>
      <c r="E23" s="6">
        <v>475</v>
      </c>
      <c r="F23" s="4"/>
      <c r="G23" s="4"/>
      <c r="H23" s="4"/>
      <c r="I23" s="4"/>
      <c r="J23" s="4"/>
    </row>
    <row r="24" spans="1:10" x14ac:dyDescent="0.2">
      <c r="A24" s="31"/>
      <c r="B24" s="5" t="s">
        <v>7</v>
      </c>
      <c r="C24" s="6">
        <v>2002</v>
      </c>
      <c r="D24" s="6">
        <v>114</v>
      </c>
      <c r="E24" s="6">
        <v>367</v>
      </c>
      <c r="F24" s="4"/>
      <c r="G24" s="4"/>
      <c r="H24" s="4"/>
      <c r="I24" s="4"/>
      <c r="J24" s="4"/>
    </row>
    <row r="25" spans="1:10" x14ac:dyDescent="0.2">
      <c r="A25" s="31"/>
      <c r="B25" s="5" t="s">
        <v>8</v>
      </c>
      <c r="C25" s="6">
        <v>1996</v>
      </c>
      <c r="D25" s="6">
        <v>119</v>
      </c>
      <c r="E25" s="6">
        <v>599</v>
      </c>
      <c r="F25" s="4"/>
      <c r="G25" s="4"/>
      <c r="H25" s="4"/>
      <c r="I25" s="4"/>
      <c r="J25" s="4"/>
    </row>
    <row r="26" spans="1:10" x14ac:dyDescent="0.2">
      <c r="A26" s="31">
        <f ca="1">YEAR(TODAY())-1</f>
        <v>2020</v>
      </c>
      <c r="B26" s="5" t="s">
        <v>3</v>
      </c>
      <c r="C26" s="6">
        <v>1935</v>
      </c>
      <c r="D26" s="6">
        <v>95</v>
      </c>
      <c r="E26" s="6">
        <v>469</v>
      </c>
      <c r="F26" s="4"/>
      <c r="G26" s="4"/>
      <c r="H26" s="4"/>
      <c r="I26" s="4"/>
      <c r="J26" s="4"/>
    </row>
    <row r="27" spans="1:10" x14ac:dyDescent="0.2">
      <c r="A27" s="31"/>
      <c r="B27" s="5" t="s">
        <v>4</v>
      </c>
      <c r="C27" s="6">
        <v>2051</v>
      </c>
      <c r="D27" s="6">
        <v>81</v>
      </c>
      <c r="E27" s="6">
        <v>665</v>
      </c>
      <c r="F27" s="4"/>
      <c r="G27" s="4"/>
      <c r="H27" s="4"/>
      <c r="I27" s="4"/>
      <c r="J27" s="4"/>
    </row>
    <row r="28" spans="1:10" x14ac:dyDescent="0.2">
      <c r="A28" s="31"/>
      <c r="B28" s="5" t="s">
        <v>5</v>
      </c>
      <c r="C28" s="6">
        <v>1870</v>
      </c>
      <c r="D28" s="6">
        <v>117</v>
      </c>
      <c r="E28" s="6">
        <v>614</v>
      </c>
      <c r="F28" s="4"/>
      <c r="G28" s="4"/>
      <c r="H28" s="4"/>
      <c r="I28" s="4"/>
      <c r="J28" s="4"/>
    </row>
    <row r="29" spans="1:10" x14ac:dyDescent="0.2">
      <c r="A29" s="31"/>
      <c r="B29" s="5" t="s">
        <v>6</v>
      </c>
      <c r="C29" s="6">
        <v>2155</v>
      </c>
      <c r="D29" s="6">
        <v>79</v>
      </c>
      <c r="E29" s="6">
        <v>501</v>
      </c>
      <c r="F29" s="4"/>
      <c r="G29" s="4"/>
      <c r="H29" s="4"/>
      <c r="I29" s="4"/>
      <c r="J29" s="4"/>
    </row>
    <row r="30" spans="1:10" x14ac:dyDescent="0.2">
      <c r="A30" s="31"/>
      <c r="B30" s="5" t="s">
        <v>7</v>
      </c>
      <c r="C30" s="6">
        <v>1898</v>
      </c>
      <c r="D30" s="6">
        <v>81</v>
      </c>
      <c r="E30" s="6">
        <v>404</v>
      </c>
      <c r="F30" s="4"/>
      <c r="G30" s="4"/>
      <c r="H30" s="4"/>
      <c r="I30" s="4"/>
      <c r="J30" s="4"/>
    </row>
    <row r="31" spans="1:10" x14ac:dyDescent="0.2">
      <c r="A31" s="31"/>
      <c r="B31" s="5" t="s">
        <v>8</v>
      </c>
      <c r="C31" s="6">
        <v>1920</v>
      </c>
      <c r="D31" s="6">
        <v>119</v>
      </c>
      <c r="E31" s="6">
        <v>669</v>
      </c>
      <c r="F31" s="4"/>
      <c r="G31" s="4"/>
      <c r="H31" s="4"/>
      <c r="I31" s="4"/>
      <c r="J31" s="4"/>
    </row>
  </sheetData>
  <mergeCells count="5">
    <mergeCell ref="A2:A7"/>
    <mergeCell ref="A8:A13"/>
    <mergeCell ref="A14:A19"/>
    <mergeCell ref="A20:A25"/>
    <mergeCell ref="A26:A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2"/>
  <sheetViews>
    <sheetView workbookViewId="0">
      <selection activeCell="B15" sqref="B15"/>
    </sheetView>
  </sheetViews>
  <sheetFormatPr defaultRowHeight="12" x14ac:dyDescent="0.2"/>
  <cols>
    <col min="1" max="1" width="17.83203125" customWidth="1"/>
    <col min="2" max="2" width="20.83203125" customWidth="1"/>
    <col min="3" max="5" width="17.83203125" customWidth="1"/>
  </cols>
  <sheetData>
    <row r="1" spans="1:7" ht="14.1" customHeight="1" x14ac:dyDescent="0.2">
      <c r="A1" s="32" t="s">
        <v>10</v>
      </c>
      <c r="B1" s="32"/>
      <c r="C1" s="32"/>
      <c r="D1" s="32"/>
      <c r="E1" s="32"/>
    </row>
    <row r="2" spans="1:7" ht="14.1" customHeight="1" x14ac:dyDescent="0.2">
      <c r="A2" s="16" t="s">
        <v>514</v>
      </c>
      <c r="B2" s="16" t="s">
        <v>11</v>
      </c>
      <c r="C2" s="16" t="s">
        <v>12</v>
      </c>
      <c r="D2" s="16" t="s">
        <v>13</v>
      </c>
      <c r="E2" s="16" t="s">
        <v>14</v>
      </c>
    </row>
    <row r="3" spans="1:7" x14ac:dyDescent="0.2">
      <c r="A3" s="15" t="s">
        <v>515</v>
      </c>
      <c r="B3" s="13" t="s">
        <v>15</v>
      </c>
      <c r="C3" s="17">
        <v>1100000</v>
      </c>
      <c r="D3" s="14">
        <f ca="1">TODAY()-69</f>
        <v>44478</v>
      </c>
    </row>
    <row r="4" spans="1:7" x14ac:dyDescent="0.2">
      <c r="A4" s="15" t="s">
        <v>516</v>
      </c>
      <c r="B4" s="13" t="s">
        <v>16</v>
      </c>
      <c r="C4" s="17">
        <v>1250000</v>
      </c>
      <c r="D4" s="14">
        <f ca="1">TODAY()-78</f>
        <v>44469</v>
      </c>
    </row>
    <row r="5" spans="1:7" x14ac:dyDescent="0.2">
      <c r="A5" s="15" t="s">
        <v>517</v>
      </c>
      <c r="B5" s="13" t="s">
        <v>17</v>
      </c>
      <c r="C5" s="17">
        <v>850000</v>
      </c>
      <c r="D5" s="14">
        <f ca="1">TODAY()-58</f>
        <v>44489</v>
      </c>
    </row>
    <row r="6" spans="1:7" x14ac:dyDescent="0.2">
      <c r="A6" s="15" t="s">
        <v>518</v>
      </c>
      <c r="B6" s="13" t="s">
        <v>18</v>
      </c>
      <c r="C6" s="17">
        <v>450000</v>
      </c>
      <c r="D6" s="14">
        <f ca="1">TODAY()-99</f>
        <v>44448</v>
      </c>
      <c r="G6" s="9" t="s">
        <v>1015</v>
      </c>
    </row>
    <row r="7" spans="1:7" x14ac:dyDescent="0.2">
      <c r="A7" s="15" t="s">
        <v>519</v>
      </c>
      <c r="B7" s="13" t="s">
        <v>19</v>
      </c>
      <c r="C7" s="17">
        <v>1150000</v>
      </c>
      <c r="D7" s="14">
        <f ca="1">TODAY()-154</f>
        <v>44393</v>
      </c>
      <c r="G7" s="9" t="s">
        <v>1016</v>
      </c>
    </row>
    <row r="8" spans="1:7" x14ac:dyDescent="0.2">
      <c r="A8" s="15" t="s">
        <v>520</v>
      </c>
      <c r="B8" s="13" t="s">
        <v>20</v>
      </c>
      <c r="C8" s="17">
        <v>950000</v>
      </c>
      <c r="D8" s="14">
        <f ca="1">TODAY()-52</f>
        <v>44495</v>
      </c>
      <c r="G8" s="9"/>
    </row>
    <row r="9" spans="1:7" x14ac:dyDescent="0.2">
      <c r="A9" s="15" t="s">
        <v>521</v>
      </c>
      <c r="B9" s="13" t="s">
        <v>21</v>
      </c>
      <c r="C9" s="17">
        <v>1250000</v>
      </c>
      <c r="D9" s="14">
        <f ca="1">TODAY()-73</f>
        <v>44474</v>
      </c>
      <c r="G9" s="9" t="s">
        <v>1017</v>
      </c>
    </row>
    <row r="10" spans="1:7" x14ac:dyDescent="0.2">
      <c r="A10" s="15" t="s">
        <v>522</v>
      </c>
      <c r="B10" s="13" t="s">
        <v>22</v>
      </c>
      <c r="C10" s="17">
        <v>1150000</v>
      </c>
      <c r="D10" s="14">
        <f ca="1">TODAY()-84</f>
        <v>44463</v>
      </c>
      <c r="G10" s="9" t="s">
        <v>1018</v>
      </c>
    </row>
    <row r="11" spans="1:7" x14ac:dyDescent="0.2">
      <c r="A11" s="15" t="s">
        <v>523</v>
      </c>
      <c r="B11" s="13" t="s">
        <v>23</v>
      </c>
      <c r="C11" s="17">
        <v>550000</v>
      </c>
      <c r="D11" s="14">
        <f ca="1">TODAY()-30</f>
        <v>44517</v>
      </c>
    </row>
    <row r="12" spans="1:7" x14ac:dyDescent="0.2">
      <c r="A12" s="15" t="s">
        <v>524</v>
      </c>
      <c r="B12" s="13" t="s">
        <v>24</v>
      </c>
      <c r="C12" s="17">
        <v>1200000</v>
      </c>
      <c r="D12" s="14">
        <f ca="1">TODAY()-136</f>
        <v>44411</v>
      </c>
      <c r="G12" s="9" t="s">
        <v>1019</v>
      </c>
    </row>
    <row r="13" spans="1:7" x14ac:dyDescent="0.2">
      <c r="A13" s="15" t="s">
        <v>525</v>
      </c>
      <c r="B13" s="13" t="s">
        <v>25</v>
      </c>
      <c r="C13" s="17">
        <v>1100000</v>
      </c>
      <c r="D13" s="14">
        <f ca="1">TODAY()-108</f>
        <v>44439</v>
      </c>
    </row>
    <row r="14" spans="1:7" x14ac:dyDescent="0.2">
      <c r="A14" s="15" t="s">
        <v>526</v>
      </c>
      <c r="B14" s="13" t="s">
        <v>26</v>
      </c>
      <c r="C14" s="17">
        <v>1250000</v>
      </c>
      <c r="D14" s="14">
        <f ca="1">TODAY()-128</f>
        <v>44419</v>
      </c>
    </row>
    <row r="15" spans="1:7" x14ac:dyDescent="0.2">
      <c r="A15" s="15" t="s">
        <v>527</v>
      </c>
      <c r="B15" s="13" t="s">
        <v>27</v>
      </c>
      <c r="C15" s="17">
        <v>450000</v>
      </c>
      <c r="D15" s="14">
        <f ca="1">TODAY()-32</f>
        <v>44515</v>
      </c>
    </row>
    <row r="16" spans="1:7" x14ac:dyDescent="0.2">
      <c r="A16" s="15" t="s">
        <v>528</v>
      </c>
      <c r="B16" s="13" t="s">
        <v>28</v>
      </c>
      <c r="C16" s="17">
        <v>1050000</v>
      </c>
      <c r="D16" s="14">
        <f ca="1">TODAY()-109</f>
        <v>44438</v>
      </c>
    </row>
    <row r="17" spans="1:4" x14ac:dyDescent="0.2">
      <c r="A17" s="15" t="s">
        <v>529</v>
      </c>
      <c r="B17" s="13" t="s">
        <v>29</v>
      </c>
      <c r="C17" s="17">
        <v>950000</v>
      </c>
      <c r="D17" s="14">
        <f ca="1">TODAY()-27</f>
        <v>44520</v>
      </c>
    </row>
    <row r="18" spans="1:4" x14ac:dyDescent="0.2">
      <c r="A18" s="15" t="s">
        <v>530</v>
      </c>
      <c r="B18" s="13" t="s">
        <v>30</v>
      </c>
      <c r="C18" s="17">
        <v>1000000</v>
      </c>
      <c r="D18" s="14">
        <f ca="1">TODAY()-149</f>
        <v>44398</v>
      </c>
    </row>
    <row r="19" spans="1:4" x14ac:dyDescent="0.2">
      <c r="A19" s="15" t="s">
        <v>531</v>
      </c>
      <c r="B19" s="13" t="s">
        <v>31</v>
      </c>
      <c r="C19" s="17">
        <v>900000</v>
      </c>
      <c r="D19" s="14">
        <f ca="1">TODAY()-125</f>
        <v>44422</v>
      </c>
    </row>
    <row r="20" spans="1:4" x14ac:dyDescent="0.2">
      <c r="A20" s="15" t="s">
        <v>532</v>
      </c>
      <c r="B20" s="13" t="s">
        <v>32</v>
      </c>
      <c r="C20" s="17">
        <v>300000</v>
      </c>
      <c r="D20" s="14">
        <f ca="1">TODAY()-38</f>
        <v>44509</v>
      </c>
    </row>
    <row r="21" spans="1:4" x14ac:dyDescent="0.2">
      <c r="A21" s="15" t="s">
        <v>533</v>
      </c>
      <c r="B21" s="13" t="s">
        <v>33</v>
      </c>
      <c r="C21" s="17">
        <v>1050000</v>
      </c>
      <c r="D21" s="14">
        <f ca="1">TODAY()-122</f>
        <v>44425</v>
      </c>
    </row>
    <row r="22" spans="1:4" x14ac:dyDescent="0.2">
      <c r="A22" s="15" t="s">
        <v>534</v>
      </c>
      <c r="B22" s="13" t="s">
        <v>34</v>
      </c>
      <c r="C22" s="17">
        <v>750000</v>
      </c>
      <c r="D22" s="14">
        <f ca="1">TODAY()-49</f>
        <v>44498</v>
      </c>
    </row>
    <row r="23" spans="1:4" x14ac:dyDescent="0.2">
      <c r="A23" s="15" t="s">
        <v>535</v>
      </c>
      <c r="B23" s="13" t="s">
        <v>35</v>
      </c>
      <c r="C23" s="17">
        <v>450000</v>
      </c>
      <c r="D23" s="14">
        <f ca="1">TODAY()-124</f>
        <v>44423</v>
      </c>
    </row>
    <row r="24" spans="1:4" x14ac:dyDescent="0.2">
      <c r="A24" s="15" t="s">
        <v>536</v>
      </c>
      <c r="B24" s="13" t="s">
        <v>36</v>
      </c>
      <c r="C24" s="17">
        <v>300000</v>
      </c>
      <c r="D24" s="14">
        <f ca="1">TODAY()-66</f>
        <v>44481</v>
      </c>
    </row>
    <row r="25" spans="1:4" x14ac:dyDescent="0.2">
      <c r="A25" s="15" t="s">
        <v>537</v>
      </c>
      <c r="B25" s="13" t="s">
        <v>37</v>
      </c>
      <c r="C25" s="17">
        <v>650000</v>
      </c>
      <c r="D25" s="14">
        <f ca="1">TODAY()-98</f>
        <v>44449</v>
      </c>
    </row>
    <row r="26" spans="1:4" x14ac:dyDescent="0.2">
      <c r="A26" s="15" t="s">
        <v>538</v>
      </c>
      <c r="B26" s="13" t="s">
        <v>38</v>
      </c>
      <c r="C26" s="17">
        <v>1200000</v>
      </c>
      <c r="D26" s="14">
        <f ca="1">TODAY()-112</f>
        <v>44435</v>
      </c>
    </row>
    <row r="27" spans="1:4" x14ac:dyDescent="0.2">
      <c r="A27" s="15" t="s">
        <v>539</v>
      </c>
      <c r="B27" s="13" t="s">
        <v>39</v>
      </c>
      <c r="C27" s="17">
        <v>350000</v>
      </c>
      <c r="D27" s="14">
        <f ca="1">TODAY()-111</f>
        <v>44436</v>
      </c>
    </row>
    <row r="28" spans="1:4" x14ac:dyDescent="0.2">
      <c r="A28" s="15" t="s">
        <v>540</v>
      </c>
      <c r="B28" s="13" t="s">
        <v>40</v>
      </c>
      <c r="C28" s="17">
        <v>400000</v>
      </c>
      <c r="D28" s="14">
        <f ca="1">TODAY()-34</f>
        <v>44513</v>
      </c>
    </row>
    <row r="29" spans="1:4" x14ac:dyDescent="0.2">
      <c r="A29" s="15" t="s">
        <v>541</v>
      </c>
      <c r="B29" s="13" t="s">
        <v>41</v>
      </c>
      <c r="C29" s="17">
        <v>350000</v>
      </c>
      <c r="D29" s="14">
        <f ca="1">TODAY()-143</f>
        <v>44404</v>
      </c>
    </row>
    <row r="30" spans="1:4" x14ac:dyDescent="0.2">
      <c r="A30" s="15" t="s">
        <v>542</v>
      </c>
      <c r="B30" s="13" t="s">
        <v>42</v>
      </c>
      <c r="C30" s="17">
        <v>550000</v>
      </c>
      <c r="D30" s="14">
        <f ca="1">TODAY()-103</f>
        <v>44444</v>
      </c>
    </row>
    <row r="31" spans="1:4" x14ac:dyDescent="0.2">
      <c r="A31" s="15" t="s">
        <v>543</v>
      </c>
      <c r="B31" s="13" t="s">
        <v>43</v>
      </c>
      <c r="C31" s="17">
        <v>1200000</v>
      </c>
      <c r="D31" s="14">
        <f ca="1">TODAY()-83</f>
        <v>44464</v>
      </c>
    </row>
    <row r="32" spans="1:4" x14ac:dyDescent="0.2">
      <c r="A32" s="15" t="s">
        <v>544</v>
      </c>
      <c r="B32" s="13" t="s">
        <v>44</v>
      </c>
      <c r="C32" s="17">
        <v>650000</v>
      </c>
      <c r="D32" s="14">
        <f ca="1">TODAY()-135</f>
        <v>44412</v>
      </c>
    </row>
    <row r="33" spans="1:4" x14ac:dyDescent="0.2">
      <c r="A33" s="15" t="s">
        <v>545</v>
      </c>
      <c r="B33" s="13" t="s">
        <v>45</v>
      </c>
      <c r="C33" s="17">
        <v>800000</v>
      </c>
      <c r="D33" s="14">
        <f ca="1">TODAY()-113</f>
        <v>44434</v>
      </c>
    </row>
    <row r="34" spans="1:4" x14ac:dyDescent="0.2">
      <c r="A34" s="15" t="s">
        <v>546</v>
      </c>
      <c r="B34" s="13" t="s">
        <v>46</v>
      </c>
      <c r="C34" s="17">
        <v>500000</v>
      </c>
      <c r="D34" s="14">
        <f ca="1">TODAY()-137</f>
        <v>44410</v>
      </c>
    </row>
    <row r="35" spans="1:4" x14ac:dyDescent="0.2">
      <c r="A35" s="15" t="s">
        <v>547</v>
      </c>
      <c r="B35" s="13" t="s">
        <v>47</v>
      </c>
      <c r="C35" s="17">
        <v>250000</v>
      </c>
      <c r="D35" s="14">
        <f ca="1">TODAY()-64</f>
        <v>44483</v>
      </c>
    </row>
    <row r="36" spans="1:4" x14ac:dyDescent="0.2">
      <c r="A36" s="15" t="s">
        <v>548</v>
      </c>
      <c r="B36" s="13" t="s">
        <v>48</v>
      </c>
      <c r="C36" s="17">
        <v>400000</v>
      </c>
      <c r="D36" s="14">
        <f ca="1">TODAY()-124</f>
        <v>44423</v>
      </c>
    </row>
    <row r="37" spans="1:4" x14ac:dyDescent="0.2">
      <c r="A37" s="15" t="s">
        <v>549</v>
      </c>
      <c r="B37" s="13" t="s">
        <v>49</v>
      </c>
      <c r="C37" s="17">
        <v>800000</v>
      </c>
      <c r="D37" s="14">
        <f ca="1">TODAY()-82</f>
        <v>44465</v>
      </c>
    </row>
    <row r="38" spans="1:4" x14ac:dyDescent="0.2">
      <c r="A38" s="15" t="s">
        <v>550</v>
      </c>
      <c r="B38" s="13" t="s">
        <v>50</v>
      </c>
      <c r="C38" s="17">
        <v>250000</v>
      </c>
      <c r="D38" s="14">
        <f ca="1">TODAY()-65</f>
        <v>44482</v>
      </c>
    </row>
    <row r="39" spans="1:4" x14ac:dyDescent="0.2">
      <c r="A39" s="15" t="s">
        <v>551</v>
      </c>
      <c r="B39" s="13" t="s">
        <v>51</v>
      </c>
      <c r="C39" s="17">
        <v>800000</v>
      </c>
      <c r="D39" s="14">
        <f ca="1">TODAY()-54</f>
        <v>44493</v>
      </c>
    </row>
    <row r="40" spans="1:4" x14ac:dyDescent="0.2">
      <c r="A40" s="15" t="s">
        <v>552</v>
      </c>
      <c r="B40" s="13" t="s">
        <v>52</v>
      </c>
      <c r="C40" s="17">
        <v>1150000</v>
      </c>
      <c r="D40" s="14">
        <f ca="1">TODAY()-149</f>
        <v>44398</v>
      </c>
    </row>
    <row r="41" spans="1:4" x14ac:dyDescent="0.2">
      <c r="A41" s="15" t="s">
        <v>553</v>
      </c>
      <c r="B41" s="13" t="s">
        <v>53</v>
      </c>
      <c r="C41" s="17">
        <v>750000</v>
      </c>
      <c r="D41" s="14">
        <f ca="1">TODAY()-64</f>
        <v>44483</v>
      </c>
    </row>
    <row r="42" spans="1:4" x14ac:dyDescent="0.2">
      <c r="A42" s="15" t="s">
        <v>554</v>
      </c>
      <c r="B42" s="13" t="s">
        <v>54</v>
      </c>
      <c r="C42" s="17">
        <v>750000</v>
      </c>
      <c r="D42" s="14">
        <f ca="1">TODAY()-87</f>
        <v>44460</v>
      </c>
    </row>
    <row r="43" spans="1:4" x14ac:dyDescent="0.2">
      <c r="A43" s="15" t="s">
        <v>555</v>
      </c>
      <c r="B43" s="13" t="s">
        <v>55</v>
      </c>
      <c r="C43" s="17">
        <v>250000</v>
      </c>
      <c r="D43" s="14">
        <f ca="1">TODAY()-59</f>
        <v>44488</v>
      </c>
    </row>
    <row r="44" spans="1:4" x14ac:dyDescent="0.2">
      <c r="A44" s="15" t="s">
        <v>556</v>
      </c>
      <c r="B44" s="13" t="s">
        <v>56</v>
      </c>
      <c r="C44" s="17">
        <v>550000</v>
      </c>
      <c r="D44" s="14">
        <f ca="1">TODAY()-111</f>
        <v>44436</v>
      </c>
    </row>
    <row r="45" spans="1:4" x14ac:dyDescent="0.2">
      <c r="A45" s="15" t="s">
        <v>557</v>
      </c>
      <c r="B45" s="13" t="s">
        <v>57</v>
      </c>
      <c r="C45" s="17">
        <v>300000</v>
      </c>
      <c r="D45" s="14">
        <f ca="1">TODAY()-40</f>
        <v>44507</v>
      </c>
    </row>
    <row r="46" spans="1:4" x14ac:dyDescent="0.2">
      <c r="A46" s="15" t="s">
        <v>558</v>
      </c>
      <c r="B46" s="13" t="s">
        <v>58</v>
      </c>
      <c r="C46" s="17">
        <v>800000</v>
      </c>
      <c r="D46" s="14">
        <f ca="1">TODAY()-87</f>
        <v>44460</v>
      </c>
    </row>
    <row r="47" spans="1:4" x14ac:dyDescent="0.2">
      <c r="A47" s="15" t="s">
        <v>559</v>
      </c>
      <c r="B47" s="13" t="s">
        <v>59</v>
      </c>
      <c r="C47" s="17">
        <v>800000</v>
      </c>
      <c r="D47" s="14">
        <f ca="1">TODAY()-140</f>
        <v>44407</v>
      </c>
    </row>
    <row r="48" spans="1:4" x14ac:dyDescent="0.2">
      <c r="A48" s="15" t="s">
        <v>560</v>
      </c>
      <c r="B48" s="13" t="s">
        <v>60</v>
      </c>
      <c r="C48" s="17">
        <v>1100000</v>
      </c>
      <c r="D48" s="14">
        <f ca="1">TODAY()-47</f>
        <v>44500</v>
      </c>
    </row>
    <row r="49" spans="1:4" x14ac:dyDescent="0.2">
      <c r="A49" s="15" t="s">
        <v>561</v>
      </c>
      <c r="B49" s="13" t="s">
        <v>61</v>
      </c>
      <c r="C49" s="17">
        <v>1150000</v>
      </c>
      <c r="D49" s="14">
        <f ca="1">TODAY()-49</f>
        <v>44498</v>
      </c>
    </row>
    <row r="50" spans="1:4" x14ac:dyDescent="0.2">
      <c r="A50" s="15" t="s">
        <v>562</v>
      </c>
      <c r="B50" s="13" t="s">
        <v>62</v>
      </c>
      <c r="C50" s="17">
        <v>1200000</v>
      </c>
      <c r="D50" s="14">
        <f ca="1">TODAY()-27</f>
        <v>44520</v>
      </c>
    </row>
    <row r="51" spans="1:4" x14ac:dyDescent="0.2">
      <c r="A51" s="15" t="s">
        <v>563</v>
      </c>
      <c r="B51" s="13" t="s">
        <v>63</v>
      </c>
      <c r="C51" s="17">
        <v>700000</v>
      </c>
      <c r="D51" s="14">
        <f ca="1">TODAY()-61</f>
        <v>44486</v>
      </c>
    </row>
    <row r="52" spans="1:4" x14ac:dyDescent="0.2">
      <c r="A52" s="15" t="s">
        <v>564</v>
      </c>
      <c r="B52" s="13" t="s">
        <v>64</v>
      </c>
      <c r="C52" s="17">
        <v>450000</v>
      </c>
      <c r="D52" s="14">
        <f ca="1">TODAY()-146</f>
        <v>44401</v>
      </c>
    </row>
    <row r="53" spans="1:4" x14ac:dyDescent="0.2">
      <c r="A53" s="15" t="s">
        <v>565</v>
      </c>
      <c r="B53" s="13" t="s">
        <v>65</v>
      </c>
      <c r="C53" s="17">
        <v>1000000</v>
      </c>
      <c r="D53" s="14">
        <f ca="1">TODAY()-87</f>
        <v>44460</v>
      </c>
    </row>
    <row r="54" spans="1:4" x14ac:dyDescent="0.2">
      <c r="A54" s="15" t="s">
        <v>566</v>
      </c>
      <c r="B54" s="13" t="s">
        <v>66</v>
      </c>
      <c r="C54" s="17">
        <v>700000</v>
      </c>
      <c r="D54" s="14">
        <f ca="1">TODAY()-35</f>
        <v>44512</v>
      </c>
    </row>
    <row r="55" spans="1:4" x14ac:dyDescent="0.2">
      <c r="A55" s="15" t="s">
        <v>567</v>
      </c>
      <c r="B55" s="13" t="s">
        <v>67</v>
      </c>
      <c r="C55" s="17">
        <v>950000</v>
      </c>
      <c r="D55" s="14">
        <f ca="1">TODAY()-58</f>
        <v>44489</v>
      </c>
    </row>
    <row r="56" spans="1:4" x14ac:dyDescent="0.2">
      <c r="A56" s="15" t="s">
        <v>568</v>
      </c>
      <c r="B56" s="13" t="s">
        <v>68</v>
      </c>
      <c r="C56" s="17">
        <v>350000</v>
      </c>
      <c r="D56" s="14">
        <f ca="1">TODAY()-136</f>
        <v>44411</v>
      </c>
    </row>
    <row r="57" spans="1:4" x14ac:dyDescent="0.2">
      <c r="A57" s="15" t="s">
        <v>569</v>
      </c>
      <c r="B57" s="13" t="s">
        <v>69</v>
      </c>
      <c r="C57" s="17">
        <v>750000</v>
      </c>
      <c r="D57" s="14">
        <f ca="1">TODAY()-135</f>
        <v>44412</v>
      </c>
    </row>
    <row r="58" spans="1:4" x14ac:dyDescent="0.2">
      <c r="A58" s="15" t="s">
        <v>570</v>
      </c>
      <c r="B58" s="13" t="s">
        <v>70</v>
      </c>
      <c r="C58" s="17">
        <v>1100000</v>
      </c>
      <c r="D58" s="14">
        <f ca="1">TODAY()-91</f>
        <v>44456</v>
      </c>
    </row>
    <row r="59" spans="1:4" x14ac:dyDescent="0.2">
      <c r="A59" s="15" t="s">
        <v>571</v>
      </c>
      <c r="B59" s="13" t="s">
        <v>71</v>
      </c>
      <c r="C59" s="17">
        <v>700000</v>
      </c>
      <c r="D59" s="14">
        <f ca="1">TODAY()-96</f>
        <v>44451</v>
      </c>
    </row>
    <row r="60" spans="1:4" x14ac:dyDescent="0.2">
      <c r="A60" s="15" t="s">
        <v>572</v>
      </c>
      <c r="B60" s="13" t="s">
        <v>72</v>
      </c>
      <c r="C60" s="17">
        <v>950000</v>
      </c>
      <c r="D60" s="14">
        <f ca="1">TODAY()-60</f>
        <v>44487</v>
      </c>
    </row>
    <row r="61" spans="1:4" x14ac:dyDescent="0.2">
      <c r="A61" s="15" t="s">
        <v>573</v>
      </c>
      <c r="B61" s="13" t="s">
        <v>73</v>
      </c>
      <c r="C61" s="17">
        <v>1100000</v>
      </c>
      <c r="D61" s="14">
        <f ca="1">TODAY()-56</f>
        <v>44491</v>
      </c>
    </row>
    <row r="62" spans="1:4" x14ac:dyDescent="0.2">
      <c r="A62" s="15" t="s">
        <v>574</v>
      </c>
      <c r="B62" s="13" t="s">
        <v>74</v>
      </c>
      <c r="C62" s="17">
        <v>500000</v>
      </c>
      <c r="D62" s="14">
        <f ca="1">TODAY()-107</f>
        <v>44440</v>
      </c>
    </row>
    <row r="63" spans="1:4" x14ac:dyDescent="0.2">
      <c r="A63" s="15" t="s">
        <v>575</v>
      </c>
      <c r="B63" s="13" t="s">
        <v>75</v>
      </c>
      <c r="C63" s="17">
        <v>1000000</v>
      </c>
      <c r="D63" s="14">
        <f ca="1">TODAY()-44</f>
        <v>44503</v>
      </c>
    </row>
    <row r="64" spans="1:4" x14ac:dyDescent="0.2">
      <c r="A64" s="15" t="s">
        <v>576</v>
      </c>
      <c r="B64" s="13" t="s">
        <v>76</v>
      </c>
      <c r="C64" s="17">
        <v>900000</v>
      </c>
      <c r="D64" s="14">
        <f ca="1">TODAY()-34</f>
        <v>44513</v>
      </c>
    </row>
    <row r="65" spans="1:4" x14ac:dyDescent="0.2">
      <c r="A65" s="15" t="s">
        <v>577</v>
      </c>
      <c r="B65" s="13" t="s">
        <v>77</v>
      </c>
      <c r="C65" s="17">
        <v>650000</v>
      </c>
      <c r="D65" s="14">
        <f ca="1">TODAY()-57</f>
        <v>44490</v>
      </c>
    </row>
    <row r="66" spans="1:4" x14ac:dyDescent="0.2">
      <c r="A66" s="15" t="s">
        <v>578</v>
      </c>
      <c r="B66" s="13" t="s">
        <v>78</v>
      </c>
      <c r="C66" s="17">
        <v>750000</v>
      </c>
      <c r="D66" s="14">
        <f ca="1">TODAY()-125</f>
        <v>44422</v>
      </c>
    </row>
    <row r="67" spans="1:4" x14ac:dyDescent="0.2">
      <c r="A67" s="15" t="s">
        <v>579</v>
      </c>
      <c r="B67" s="13" t="s">
        <v>79</v>
      </c>
      <c r="C67" s="17">
        <v>300000</v>
      </c>
      <c r="D67" s="14">
        <f ca="1">TODAY()-61</f>
        <v>44486</v>
      </c>
    </row>
    <row r="68" spans="1:4" x14ac:dyDescent="0.2">
      <c r="A68" s="15" t="s">
        <v>580</v>
      </c>
      <c r="B68" s="13" t="s">
        <v>80</v>
      </c>
      <c r="C68" s="17">
        <v>900000</v>
      </c>
      <c r="D68" s="14">
        <f ca="1">TODAY()-130</f>
        <v>44417</v>
      </c>
    </row>
    <row r="69" spans="1:4" x14ac:dyDescent="0.2">
      <c r="A69" s="15" t="s">
        <v>581</v>
      </c>
      <c r="B69" s="13" t="s">
        <v>81</v>
      </c>
      <c r="C69" s="17">
        <v>1000000</v>
      </c>
      <c r="D69" s="14">
        <f ca="1">TODAY()-120</f>
        <v>44427</v>
      </c>
    </row>
    <row r="70" spans="1:4" x14ac:dyDescent="0.2">
      <c r="A70" s="15" t="s">
        <v>582</v>
      </c>
      <c r="B70" s="13" t="s">
        <v>82</v>
      </c>
      <c r="C70" s="17">
        <v>650000</v>
      </c>
      <c r="D70" s="14">
        <f ca="1">TODAY()-32</f>
        <v>44515</v>
      </c>
    </row>
    <row r="71" spans="1:4" x14ac:dyDescent="0.2">
      <c r="A71" s="15" t="s">
        <v>583</v>
      </c>
      <c r="B71" s="13" t="s">
        <v>83</v>
      </c>
      <c r="C71" s="17">
        <v>550000</v>
      </c>
      <c r="D71" s="14">
        <f ca="1">TODAY()-135</f>
        <v>44412</v>
      </c>
    </row>
    <row r="72" spans="1:4" x14ac:dyDescent="0.2">
      <c r="A72" s="15" t="s">
        <v>584</v>
      </c>
      <c r="B72" s="13" t="s">
        <v>84</v>
      </c>
      <c r="C72" s="17">
        <v>1000000</v>
      </c>
      <c r="D72" s="14">
        <f ca="1">TODAY()-108</f>
        <v>44439</v>
      </c>
    </row>
    <row r="73" spans="1:4" x14ac:dyDescent="0.2">
      <c r="A73" s="15" t="s">
        <v>585</v>
      </c>
      <c r="B73" s="13" t="s">
        <v>85</v>
      </c>
      <c r="C73" s="17">
        <v>350000</v>
      </c>
      <c r="D73" s="14">
        <f ca="1">TODAY()-147</f>
        <v>44400</v>
      </c>
    </row>
    <row r="74" spans="1:4" x14ac:dyDescent="0.2">
      <c r="A74" s="15" t="s">
        <v>586</v>
      </c>
      <c r="B74" s="13" t="s">
        <v>86</v>
      </c>
      <c r="C74" s="17">
        <v>300000</v>
      </c>
      <c r="D74" s="14">
        <f ca="1">TODAY()-23</f>
        <v>44524</v>
      </c>
    </row>
    <row r="75" spans="1:4" x14ac:dyDescent="0.2">
      <c r="A75" s="15" t="s">
        <v>587</v>
      </c>
      <c r="B75" s="13" t="s">
        <v>87</v>
      </c>
      <c r="C75" s="17">
        <v>950000</v>
      </c>
      <c r="D75" s="14">
        <f ca="1">TODAY()-39</f>
        <v>44508</v>
      </c>
    </row>
    <row r="76" spans="1:4" x14ac:dyDescent="0.2">
      <c r="A76" s="15" t="s">
        <v>588</v>
      </c>
      <c r="B76" s="13" t="s">
        <v>88</v>
      </c>
      <c r="C76" s="17">
        <v>600000</v>
      </c>
      <c r="D76" s="14">
        <f ca="1">TODAY()-122</f>
        <v>44425</v>
      </c>
    </row>
    <row r="77" spans="1:4" x14ac:dyDescent="0.2">
      <c r="A77" s="15" t="s">
        <v>589</v>
      </c>
      <c r="B77" s="13" t="s">
        <v>89</v>
      </c>
      <c r="C77" s="17">
        <v>800000</v>
      </c>
      <c r="D77" s="14">
        <f ca="1">TODAY()-36</f>
        <v>44511</v>
      </c>
    </row>
    <row r="78" spans="1:4" x14ac:dyDescent="0.2">
      <c r="A78" s="15" t="s">
        <v>590</v>
      </c>
      <c r="B78" s="13" t="s">
        <v>90</v>
      </c>
      <c r="C78" s="17">
        <v>600000</v>
      </c>
      <c r="D78" s="14">
        <f ca="1">TODAY()-116</f>
        <v>44431</v>
      </c>
    </row>
    <row r="79" spans="1:4" x14ac:dyDescent="0.2">
      <c r="A79" s="15" t="s">
        <v>591</v>
      </c>
      <c r="B79" s="13" t="s">
        <v>91</v>
      </c>
      <c r="C79" s="17">
        <v>550000</v>
      </c>
      <c r="D79" s="14">
        <f ca="1">TODAY()-33</f>
        <v>44514</v>
      </c>
    </row>
    <row r="80" spans="1:4" x14ac:dyDescent="0.2">
      <c r="A80" s="15" t="s">
        <v>592</v>
      </c>
      <c r="B80" s="13" t="s">
        <v>92</v>
      </c>
      <c r="C80" s="17">
        <v>1050000</v>
      </c>
      <c r="D80" s="14">
        <f ca="1">TODAY()-120</f>
        <v>44427</v>
      </c>
    </row>
    <row r="81" spans="1:4" x14ac:dyDescent="0.2">
      <c r="A81" s="15" t="s">
        <v>593</v>
      </c>
      <c r="B81" s="13" t="s">
        <v>93</v>
      </c>
      <c r="C81" s="17">
        <v>700000</v>
      </c>
      <c r="D81" s="14">
        <f ca="1">TODAY()-93</f>
        <v>44454</v>
      </c>
    </row>
    <row r="82" spans="1:4" x14ac:dyDescent="0.2">
      <c r="A82" s="15" t="s">
        <v>594</v>
      </c>
      <c r="B82" s="13" t="s">
        <v>94</v>
      </c>
      <c r="C82" s="17">
        <v>550000</v>
      </c>
      <c r="D82" s="14">
        <f ca="1">TODAY()-53</f>
        <v>44494</v>
      </c>
    </row>
    <row r="83" spans="1:4" x14ac:dyDescent="0.2">
      <c r="A83" s="15" t="s">
        <v>595</v>
      </c>
      <c r="B83" s="13" t="s">
        <v>95</v>
      </c>
      <c r="C83" s="17">
        <v>750000</v>
      </c>
      <c r="D83" s="14">
        <f ca="1">TODAY()-37</f>
        <v>44510</v>
      </c>
    </row>
    <row r="84" spans="1:4" x14ac:dyDescent="0.2">
      <c r="A84" s="15" t="s">
        <v>596</v>
      </c>
      <c r="B84" s="13" t="s">
        <v>96</v>
      </c>
      <c r="C84" s="17">
        <v>300000</v>
      </c>
      <c r="D84" s="14">
        <f ca="1">TODAY()-103</f>
        <v>44444</v>
      </c>
    </row>
    <row r="85" spans="1:4" x14ac:dyDescent="0.2">
      <c r="A85" s="15" t="s">
        <v>597</v>
      </c>
      <c r="B85" s="13" t="s">
        <v>97</v>
      </c>
      <c r="C85" s="17">
        <v>750000</v>
      </c>
      <c r="D85" s="14">
        <f ca="1">TODAY()-61</f>
        <v>44486</v>
      </c>
    </row>
    <row r="86" spans="1:4" x14ac:dyDescent="0.2">
      <c r="A86" s="15" t="s">
        <v>598</v>
      </c>
      <c r="B86" s="13" t="s">
        <v>98</v>
      </c>
      <c r="C86" s="17">
        <v>900000</v>
      </c>
      <c r="D86" s="14">
        <f ca="1">TODAY()-117</f>
        <v>44430</v>
      </c>
    </row>
    <row r="87" spans="1:4" x14ac:dyDescent="0.2">
      <c r="A87" s="15" t="s">
        <v>599</v>
      </c>
      <c r="B87" s="13" t="s">
        <v>99</v>
      </c>
      <c r="C87" s="17">
        <v>1000000</v>
      </c>
      <c r="D87" s="14">
        <f ca="1">TODAY()-140</f>
        <v>44407</v>
      </c>
    </row>
    <row r="88" spans="1:4" x14ac:dyDescent="0.2">
      <c r="A88" s="15" t="s">
        <v>600</v>
      </c>
      <c r="B88" s="13" t="s">
        <v>100</v>
      </c>
      <c r="C88" s="17">
        <v>250000</v>
      </c>
      <c r="D88" s="14">
        <f ca="1">TODAY()-36</f>
        <v>44511</v>
      </c>
    </row>
    <row r="89" spans="1:4" x14ac:dyDescent="0.2">
      <c r="A89" s="15" t="s">
        <v>601</v>
      </c>
      <c r="B89" s="13" t="s">
        <v>101</v>
      </c>
      <c r="C89" s="17">
        <v>750000</v>
      </c>
      <c r="D89" s="14">
        <f ca="1">TODAY()-110</f>
        <v>44437</v>
      </c>
    </row>
    <row r="90" spans="1:4" x14ac:dyDescent="0.2">
      <c r="A90" s="15" t="s">
        <v>602</v>
      </c>
      <c r="B90" s="13" t="s">
        <v>102</v>
      </c>
      <c r="C90" s="17">
        <v>700000</v>
      </c>
      <c r="D90" s="14">
        <f ca="1">TODAY()-29</f>
        <v>44518</v>
      </c>
    </row>
    <row r="91" spans="1:4" x14ac:dyDescent="0.2">
      <c r="A91" s="15" t="s">
        <v>603</v>
      </c>
      <c r="B91" s="13" t="s">
        <v>103</v>
      </c>
      <c r="C91" s="17">
        <v>850000</v>
      </c>
      <c r="D91" s="14">
        <f ca="1">TODAY()-100</f>
        <v>44447</v>
      </c>
    </row>
    <row r="92" spans="1:4" x14ac:dyDescent="0.2">
      <c r="A92" s="15" t="s">
        <v>604</v>
      </c>
      <c r="B92" s="13" t="s">
        <v>104</v>
      </c>
      <c r="C92" s="17">
        <v>1000000</v>
      </c>
      <c r="D92" s="14">
        <f ca="1">TODAY()-41</f>
        <v>44506</v>
      </c>
    </row>
    <row r="93" spans="1:4" x14ac:dyDescent="0.2">
      <c r="A93" s="15" t="s">
        <v>605</v>
      </c>
      <c r="B93" s="13" t="s">
        <v>105</v>
      </c>
      <c r="C93" s="17">
        <v>700000</v>
      </c>
      <c r="D93" s="14">
        <f ca="1">TODAY()-133</f>
        <v>44414</v>
      </c>
    </row>
    <row r="94" spans="1:4" x14ac:dyDescent="0.2">
      <c r="A94" s="15" t="s">
        <v>606</v>
      </c>
      <c r="B94" s="13" t="s">
        <v>106</v>
      </c>
      <c r="C94" s="17">
        <v>300000</v>
      </c>
      <c r="D94" s="14">
        <f ca="1">TODAY()-142</f>
        <v>44405</v>
      </c>
    </row>
    <row r="95" spans="1:4" x14ac:dyDescent="0.2">
      <c r="A95" s="15" t="s">
        <v>607</v>
      </c>
      <c r="B95" s="13" t="s">
        <v>107</v>
      </c>
      <c r="C95" s="17">
        <v>450000</v>
      </c>
      <c r="D95" s="14">
        <f ca="1">TODAY()-128</f>
        <v>44419</v>
      </c>
    </row>
    <row r="96" spans="1:4" x14ac:dyDescent="0.2">
      <c r="A96" s="15" t="s">
        <v>608</v>
      </c>
      <c r="B96" s="13" t="s">
        <v>108</v>
      </c>
      <c r="C96" s="17">
        <v>800000</v>
      </c>
      <c r="D96" s="14">
        <f ca="1">TODAY()-88</f>
        <v>44459</v>
      </c>
    </row>
    <row r="97" spans="1:4" x14ac:dyDescent="0.2">
      <c r="A97" s="15" t="s">
        <v>609</v>
      </c>
      <c r="B97" s="13" t="s">
        <v>109</v>
      </c>
      <c r="C97" s="17">
        <v>1000000</v>
      </c>
      <c r="D97" s="14">
        <f ca="1">TODAY()-157</f>
        <v>44390</v>
      </c>
    </row>
    <row r="98" spans="1:4" x14ac:dyDescent="0.2">
      <c r="A98" s="15" t="s">
        <v>610</v>
      </c>
      <c r="B98" s="13" t="s">
        <v>110</v>
      </c>
      <c r="C98" s="17">
        <v>300000</v>
      </c>
      <c r="D98" s="14">
        <f ca="1">TODAY()-94</f>
        <v>44453</v>
      </c>
    </row>
    <row r="99" spans="1:4" x14ac:dyDescent="0.2">
      <c r="A99" s="15" t="s">
        <v>611</v>
      </c>
      <c r="B99" s="13" t="s">
        <v>111</v>
      </c>
      <c r="C99" s="17">
        <v>500000</v>
      </c>
      <c r="D99" s="14">
        <f ca="1">TODAY()-139</f>
        <v>44408</v>
      </c>
    </row>
    <row r="100" spans="1:4" x14ac:dyDescent="0.2">
      <c r="A100" s="15" t="s">
        <v>612</v>
      </c>
      <c r="B100" s="13" t="s">
        <v>112</v>
      </c>
      <c r="C100" s="17">
        <v>1100000</v>
      </c>
      <c r="D100" s="14">
        <f ca="1">TODAY()-69</f>
        <v>44478</v>
      </c>
    </row>
    <row r="101" spans="1:4" x14ac:dyDescent="0.2">
      <c r="A101" s="15" t="s">
        <v>613</v>
      </c>
      <c r="B101" s="13" t="s">
        <v>113</v>
      </c>
      <c r="C101" s="17">
        <v>450000</v>
      </c>
      <c r="D101" s="14">
        <f ca="1">TODAY()-82</f>
        <v>44465</v>
      </c>
    </row>
    <row r="102" spans="1:4" x14ac:dyDescent="0.2">
      <c r="A102" s="15" t="s">
        <v>614</v>
      </c>
      <c r="B102" s="13" t="s">
        <v>114</v>
      </c>
      <c r="C102" s="17">
        <v>1000000</v>
      </c>
      <c r="D102" s="14">
        <f ca="1">TODAY()-36</f>
        <v>44511</v>
      </c>
    </row>
    <row r="103" spans="1:4" x14ac:dyDescent="0.2">
      <c r="A103" s="15" t="s">
        <v>615</v>
      </c>
      <c r="B103" s="13" t="s">
        <v>115</v>
      </c>
      <c r="C103" s="17">
        <v>950000</v>
      </c>
      <c r="D103" s="14">
        <f ca="1">TODAY()-29</f>
        <v>44518</v>
      </c>
    </row>
    <row r="104" spans="1:4" x14ac:dyDescent="0.2">
      <c r="A104" s="15" t="s">
        <v>616</v>
      </c>
      <c r="B104" s="13" t="s">
        <v>116</v>
      </c>
      <c r="C104" s="17">
        <v>950000</v>
      </c>
      <c r="D104" s="14">
        <f ca="1">TODAY()-34</f>
        <v>44513</v>
      </c>
    </row>
    <row r="105" spans="1:4" x14ac:dyDescent="0.2">
      <c r="A105" s="15" t="s">
        <v>617</v>
      </c>
      <c r="B105" s="13" t="s">
        <v>117</v>
      </c>
      <c r="C105" s="17">
        <v>950000</v>
      </c>
      <c r="D105" s="14">
        <f ca="1">TODAY()-130</f>
        <v>44417</v>
      </c>
    </row>
    <row r="106" spans="1:4" x14ac:dyDescent="0.2">
      <c r="A106" s="15" t="s">
        <v>618</v>
      </c>
      <c r="B106" s="13" t="s">
        <v>118</v>
      </c>
      <c r="C106" s="17">
        <v>950000</v>
      </c>
      <c r="D106" s="14">
        <f ca="1">TODAY()-112</f>
        <v>44435</v>
      </c>
    </row>
    <row r="107" spans="1:4" x14ac:dyDescent="0.2">
      <c r="A107" s="15" t="s">
        <v>619</v>
      </c>
      <c r="B107" s="13" t="s">
        <v>119</v>
      </c>
      <c r="C107" s="17">
        <v>350000</v>
      </c>
      <c r="D107" s="14">
        <f ca="1">TODAY()-81</f>
        <v>44466</v>
      </c>
    </row>
    <row r="108" spans="1:4" x14ac:dyDescent="0.2">
      <c r="A108" s="15" t="s">
        <v>620</v>
      </c>
      <c r="B108" s="13" t="s">
        <v>120</v>
      </c>
      <c r="C108" s="17">
        <v>950000</v>
      </c>
      <c r="D108" s="14">
        <f ca="1">TODAY()-131</f>
        <v>44416</v>
      </c>
    </row>
    <row r="109" spans="1:4" x14ac:dyDescent="0.2">
      <c r="A109" s="15" t="s">
        <v>621</v>
      </c>
      <c r="B109" s="13" t="s">
        <v>121</v>
      </c>
      <c r="C109" s="17">
        <v>900000</v>
      </c>
      <c r="D109" s="14">
        <f ca="1">TODAY()-93</f>
        <v>44454</v>
      </c>
    </row>
    <row r="110" spans="1:4" x14ac:dyDescent="0.2">
      <c r="A110" s="15" t="s">
        <v>622</v>
      </c>
      <c r="B110" s="13" t="s">
        <v>122</v>
      </c>
      <c r="C110" s="17">
        <v>350000</v>
      </c>
      <c r="D110" s="14">
        <f ca="1">TODAY()-147</f>
        <v>44400</v>
      </c>
    </row>
    <row r="111" spans="1:4" x14ac:dyDescent="0.2">
      <c r="A111" s="15" t="s">
        <v>623</v>
      </c>
      <c r="B111" s="13" t="s">
        <v>123</v>
      </c>
      <c r="C111" s="17">
        <v>850000</v>
      </c>
      <c r="D111" s="14">
        <f ca="1">TODAY()-101</f>
        <v>44446</v>
      </c>
    </row>
    <row r="112" spans="1:4" x14ac:dyDescent="0.2">
      <c r="A112" s="15" t="s">
        <v>624</v>
      </c>
      <c r="B112" s="13" t="s">
        <v>124</v>
      </c>
      <c r="C112" s="17">
        <v>500000</v>
      </c>
      <c r="D112" s="14">
        <f ca="1">TODAY()-49</f>
        <v>44498</v>
      </c>
    </row>
    <row r="113" spans="1:4" x14ac:dyDescent="0.2">
      <c r="A113" s="15" t="s">
        <v>625</v>
      </c>
      <c r="B113" s="13" t="s">
        <v>125</v>
      </c>
      <c r="C113" s="17">
        <v>650000</v>
      </c>
      <c r="D113" s="14">
        <f ca="1">TODAY()-22</f>
        <v>44525</v>
      </c>
    </row>
    <row r="114" spans="1:4" x14ac:dyDescent="0.2">
      <c r="A114" s="15" t="s">
        <v>626</v>
      </c>
      <c r="B114" s="13" t="s">
        <v>126</v>
      </c>
      <c r="C114" s="17">
        <v>650000</v>
      </c>
      <c r="D114" s="14">
        <f ca="1">TODAY()-126</f>
        <v>44421</v>
      </c>
    </row>
    <row r="115" spans="1:4" x14ac:dyDescent="0.2">
      <c r="A115" s="15" t="s">
        <v>627</v>
      </c>
      <c r="B115" s="13" t="s">
        <v>127</v>
      </c>
      <c r="C115" s="17">
        <v>1150000</v>
      </c>
      <c r="D115" s="14">
        <f ca="1">TODAY()-136</f>
        <v>44411</v>
      </c>
    </row>
    <row r="116" spans="1:4" x14ac:dyDescent="0.2">
      <c r="A116" s="15" t="s">
        <v>628</v>
      </c>
      <c r="B116" s="13" t="s">
        <v>128</v>
      </c>
      <c r="C116" s="17">
        <v>700000</v>
      </c>
      <c r="D116" s="14">
        <f ca="1">TODAY()-104</f>
        <v>44443</v>
      </c>
    </row>
    <row r="117" spans="1:4" x14ac:dyDescent="0.2">
      <c r="A117" s="15" t="s">
        <v>629</v>
      </c>
      <c r="B117" s="13" t="s">
        <v>129</v>
      </c>
      <c r="C117" s="17">
        <v>250000</v>
      </c>
      <c r="D117" s="14">
        <f ca="1">TODAY()-152</f>
        <v>44395</v>
      </c>
    </row>
    <row r="118" spans="1:4" x14ac:dyDescent="0.2">
      <c r="A118" s="15" t="s">
        <v>630</v>
      </c>
      <c r="B118" s="13" t="s">
        <v>130</v>
      </c>
      <c r="C118" s="17">
        <v>900000</v>
      </c>
      <c r="D118" s="14">
        <f ca="1">TODAY()-41</f>
        <v>44506</v>
      </c>
    </row>
    <row r="119" spans="1:4" x14ac:dyDescent="0.2">
      <c r="A119" s="15" t="s">
        <v>631</v>
      </c>
      <c r="B119" s="13" t="s">
        <v>131</v>
      </c>
      <c r="C119" s="17">
        <v>1200000</v>
      </c>
      <c r="D119" s="14">
        <f ca="1">TODAY()-121</f>
        <v>44426</v>
      </c>
    </row>
    <row r="120" spans="1:4" x14ac:dyDescent="0.2">
      <c r="A120" s="15" t="s">
        <v>632</v>
      </c>
      <c r="B120" s="13" t="s">
        <v>132</v>
      </c>
      <c r="C120" s="17">
        <v>1050000</v>
      </c>
      <c r="D120" s="14">
        <f ca="1">TODAY()-127</f>
        <v>44420</v>
      </c>
    </row>
    <row r="121" spans="1:4" x14ac:dyDescent="0.2">
      <c r="A121" s="15" t="s">
        <v>633</v>
      </c>
      <c r="B121" s="13" t="s">
        <v>133</v>
      </c>
      <c r="C121" s="17">
        <v>300000</v>
      </c>
      <c r="D121" s="14">
        <f ca="1">TODAY()-91</f>
        <v>44456</v>
      </c>
    </row>
    <row r="122" spans="1:4" x14ac:dyDescent="0.2">
      <c r="A122" s="15" t="s">
        <v>634</v>
      </c>
      <c r="B122" s="13" t="s">
        <v>134</v>
      </c>
      <c r="C122" s="17">
        <v>300000</v>
      </c>
      <c r="D122" s="14">
        <f ca="1">TODAY()-108</f>
        <v>44439</v>
      </c>
    </row>
    <row r="123" spans="1:4" x14ac:dyDescent="0.2">
      <c r="A123" s="15" t="s">
        <v>635</v>
      </c>
      <c r="B123" s="13" t="s">
        <v>135</v>
      </c>
      <c r="C123" s="17">
        <v>450000</v>
      </c>
      <c r="D123" s="14">
        <f ca="1">TODAY()-106</f>
        <v>44441</v>
      </c>
    </row>
    <row r="124" spans="1:4" x14ac:dyDescent="0.2">
      <c r="A124" s="15" t="s">
        <v>636</v>
      </c>
      <c r="B124" s="13" t="s">
        <v>136</v>
      </c>
      <c r="C124" s="17">
        <v>1200000</v>
      </c>
      <c r="D124" s="14">
        <f ca="1">TODAY()-144</f>
        <v>44403</v>
      </c>
    </row>
    <row r="125" spans="1:4" x14ac:dyDescent="0.2">
      <c r="A125" s="15" t="s">
        <v>637</v>
      </c>
      <c r="B125" s="13" t="s">
        <v>137</v>
      </c>
      <c r="C125" s="17">
        <v>500000</v>
      </c>
      <c r="D125" s="14">
        <f ca="1">TODAY()-44</f>
        <v>44503</v>
      </c>
    </row>
    <row r="126" spans="1:4" x14ac:dyDescent="0.2">
      <c r="A126" s="15" t="s">
        <v>638</v>
      </c>
      <c r="B126" s="13" t="s">
        <v>138</v>
      </c>
      <c r="C126" s="17">
        <v>1000000</v>
      </c>
      <c r="D126" s="14">
        <f ca="1">TODAY()-62</f>
        <v>44485</v>
      </c>
    </row>
    <row r="127" spans="1:4" x14ac:dyDescent="0.2">
      <c r="A127" s="15" t="s">
        <v>639</v>
      </c>
      <c r="B127" s="13" t="s">
        <v>139</v>
      </c>
      <c r="C127" s="17">
        <v>350000</v>
      </c>
      <c r="D127" s="14">
        <f ca="1">TODAY()-151</f>
        <v>44396</v>
      </c>
    </row>
    <row r="128" spans="1:4" x14ac:dyDescent="0.2">
      <c r="A128" s="15" t="s">
        <v>640</v>
      </c>
      <c r="B128" s="13" t="s">
        <v>140</v>
      </c>
      <c r="C128" s="17">
        <v>1000000</v>
      </c>
      <c r="D128" s="14">
        <f ca="1">TODAY()-45</f>
        <v>44502</v>
      </c>
    </row>
    <row r="129" spans="1:4" x14ac:dyDescent="0.2">
      <c r="A129" s="15" t="s">
        <v>641</v>
      </c>
      <c r="B129" s="13" t="s">
        <v>141</v>
      </c>
      <c r="C129" s="17">
        <v>1000000</v>
      </c>
      <c r="D129" s="14">
        <f ca="1">TODAY()-119</f>
        <v>44428</v>
      </c>
    </row>
    <row r="130" spans="1:4" x14ac:dyDescent="0.2">
      <c r="A130" s="15" t="s">
        <v>642</v>
      </c>
      <c r="B130" s="13" t="s">
        <v>142</v>
      </c>
      <c r="C130" s="17">
        <v>350000</v>
      </c>
      <c r="D130" s="14">
        <f ca="1">TODAY()-103</f>
        <v>44444</v>
      </c>
    </row>
    <row r="131" spans="1:4" x14ac:dyDescent="0.2">
      <c r="A131" s="15" t="s">
        <v>643</v>
      </c>
      <c r="B131" s="13" t="s">
        <v>143</v>
      </c>
      <c r="C131" s="17">
        <v>1250000</v>
      </c>
      <c r="D131" s="14">
        <f ca="1">TODAY()-39</f>
        <v>44508</v>
      </c>
    </row>
    <row r="132" spans="1:4" x14ac:dyDescent="0.2">
      <c r="A132" s="15" t="s">
        <v>644</v>
      </c>
      <c r="B132" s="13" t="s">
        <v>144</v>
      </c>
      <c r="C132" s="17">
        <v>1050000</v>
      </c>
      <c r="D132" s="14">
        <f ca="1">TODAY()-110</f>
        <v>44437</v>
      </c>
    </row>
    <row r="133" spans="1:4" x14ac:dyDescent="0.2">
      <c r="A133" s="15" t="s">
        <v>645</v>
      </c>
      <c r="B133" s="13" t="s">
        <v>145</v>
      </c>
      <c r="C133" s="17">
        <v>950000</v>
      </c>
      <c r="D133" s="14">
        <f ca="1">TODAY()-123</f>
        <v>44424</v>
      </c>
    </row>
    <row r="134" spans="1:4" x14ac:dyDescent="0.2">
      <c r="A134" s="15" t="s">
        <v>646</v>
      </c>
      <c r="B134" s="13" t="s">
        <v>146</v>
      </c>
      <c r="C134" s="17">
        <v>1250000</v>
      </c>
      <c r="D134" s="14">
        <f ca="1">TODAY()-33</f>
        <v>44514</v>
      </c>
    </row>
    <row r="135" spans="1:4" x14ac:dyDescent="0.2">
      <c r="A135" s="15" t="s">
        <v>647</v>
      </c>
      <c r="B135" s="13" t="s">
        <v>147</v>
      </c>
      <c r="C135" s="17">
        <v>1150000</v>
      </c>
      <c r="D135" s="14">
        <f ca="1">TODAY()-96</f>
        <v>44451</v>
      </c>
    </row>
    <row r="136" spans="1:4" x14ac:dyDescent="0.2">
      <c r="A136" s="15" t="s">
        <v>648</v>
      </c>
      <c r="B136" s="13" t="s">
        <v>148</v>
      </c>
      <c r="C136" s="17">
        <v>400000</v>
      </c>
      <c r="D136" s="14">
        <f ca="1">TODAY()-52</f>
        <v>44495</v>
      </c>
    </row>
    <row r="137" spans="1:4" x14ac:dyDescent="0.2">
      <c r="A137" s="15" t="s">
        <v>649</v>
      </c>
      <c r="B137" s="13" t="s">
        <v>149</v>
      </c>
      <c r="C137" s="17">
        <v>1100000</v>
      </c>
      <c r="D137" s="14">
        <f ca="1">TODAY()-135</f>
        <v>44412</v>
      </c>
    </row>
    <row r="138" spans="1:4" x14ac:dyDescent="0.2">
      <c r="A138" s="15" t="s">
        <v>650</v>
      </c>
      <c r="B138" s="13" t="s">
        <v>150</v>
      </c>
      <c r="C138" s="17">
        <v>350000</v>
      </c>
      <c r="D138" s="14">
        <f ca="1">TODAY()-42</f>
        <v>44505</v>
      </c>
    </row>
    <row r="139" spans="1:4" x14ac:dyDescent="0.2">
      <c r="A139" s="15" t="s">
        <v>651</v>
      </c>
      <c r="B139" s="13" t="s">
        <v>151</v>
      </c>
      <c r="C139" s="17">
        <v>800000</v>
      </c>
      <c r="D139" s="14">
        <f ca="1">TODAY()-55</f>
        <v>44492</v>
      </c>
    </row>
    <row r="140" spans="1:4" x14ac:dyDescent="0.2">
      <c r="A140" s="15" t="s">
        <v>652</v>
      </c>
      <c r="B140" s="13" t="s">
        <v>152</v>
      </c>
      <c r="C140" s="17">
        <v>1050000</v>
      </c>
      <c r="D140" s="14">
        <f ca="1">TODAY()-140</f>
        <v>44407</v>
      </c>
    </row>
    <row r="141" spans="1:4" x14ac:dyDescent="0.2">
      <c r="A141" s="15" t="s">
        <v>653</v>
      </c>
      <c r="B141" s="13" t="s">
        <v>153</v>
      </c>
      <c r="C141" s="17">
        <v>450000</v>
      </c>
      <c r="D141" s="14">
        <f ca="1">TODAY()-70</f>
        <v>44477</v>
      </c>
    </row>
    <row r="142" spans="1:4" x14ac:dyDescent="0.2">
      <c r="A142" s="15" t="s">
        <v>654</v>
      </c>
      <c r="B142" s="13" t="s">
        <v>154</v>
      </c>
      <c r="C142" s="17">
        <v>900000</v>
      </c>
      <c r="D142" s="14">
        <f ca="1">TODAY()-30</f>
        <v>44517</v>
      </c>
    </row>
    <row r="143" spans="1:4" x14ac:dyDescent="0.2">
      <c r="A143" s="15" t="s">
        <v>655</v>
      </c>
      <c r="B143" s="13" t="s">
        <v>155</v>
      </c>
      <c r="C143" s="17">
        <v>350000</v>
      </c>
      <c r="D143" s="14">
        <f ca="1">TODAY()-22</f>
        <v>44525</v>
      </c>
    </row>
    <row r="144" spans="1:4" x14ac:dyDescent="0.2">
      <c r="A144" s="15" t="s">
        <v>656</v>
      </c>
      <c r="B144" s="13" t="s">
        <v>156</v>
      </c>
      <c r="C144" s="17">
        <v>1000000</v>
      </c>
      <c r="D144" s="14">
        <f ca="1">TODAY()-27</f>
        <v>44520</v>
      </c>
    </row>
    <row r="145" spans="1:4" x14ac:dyDescent="0.2">
      <c r="A145" s="15" t="s">
        <v>657</v>
      </c>
      <c r="B145" s="13" t="s">
        <v>157</v>
      </c>
      <c r="C145" s="17">
        <v>850000</v>
      </c>
      <c r="D145" s="14">
        <f ca="1">TODAY()-42</f>
        <v>44505</v>
      </c>
    </row>
    <row r="146" spans="1:4" x14ac:dyDescent="0.2">
      <c r="A146" s="15" t="s">
        <v>658</v>
      </c>
      <c r="B146" s="13" t="s">
        <v>158</v>
      </c>
      <c r="C146" s="17">
        <v>900000</v>
      </c>
      <c r="D146" s="14">
        <f ca="1">TODAY()-45</f>
        <v>44502</v>
      </c>
    </row>
    <row r="147" spans="1:4" x14ac:dyDescent="0.2">
      <c r="A147" s="15" t="s">
        <v>659</v>
      </c>
      <c r="B147" s="13" t="s">
        <v>159</v>
      </c>
      <c r="C147" s="17">
        <v>450000</v>
      </c>
      <c r="D147" s="14">
        <f ca="1">TODAY()-65</f>
        <v>44482</v>
      </c>
    </row>
    <row r="148" spans="1:4" x14ac:dyDescent="0.2">
      <c r="A148" s="15" t="s">
        <v>660</v>
      </c>
      <c r="B148" s="13" t="s">
        <v>160</v>
      </c>
      <c r="C148" s="17">
        <v>1250000</v>
      </c>
      <c r="D148" s="14">
        <f ca="1">TODAY()-91</f>
        <v>44456</v>
      </c>
    </row>
    <row r="149" spans="1:4" x14ac:dyDescent="0.2">
      <c r="A149" s="15" t="s">
        <v>661</v>
      </c>
      <c r="B149" s="13" t="s">
        <v>161</v>
      </c>
      <c r="C149" s="17">
        <v>750000</v>
      </c>
      <c r="D149" s="14">
        <f ca="1">TODAY()-146</f>
        <v>44401</v>
      </c>
    </row>
    <row r="150" spans="1:4" x14ac:dyDescent="0.2">
      <c r="A150" s="15" t="s">
        <v>662</v>
      </c>
      <c r="B150" s="13" t="s">
        <v>162</v>
      </c>
      <c r="C150" s="17">
        <v>1250000</v>
      </c>
      <c r="D150" s="14">
        <f ca="1">TODAY()-56</f>
        <v>44491</v>
      </c>
    </row>
    <row r="151" spans="1:4" x14ac:dyDescent="0.2">
      <c r="A151" s="15" t="s">
        <v>663</v>
      </c>
      <c r="B151" s="13" t="s">
        <v>163</v>
      </c>
      <c r="C151" s="17">
        <v>800000</v>
      </c>
      <c r="D151" s="14">
        <f ca="1">TODAY()-138</f>
        <v>44409</v>
      </c>
    </row>
    <row r="152" spans="1:4" x14ac:dyDescent="0.2">
      <c r="A152" s="15" t="s">
        <v>664</v>
      </c>
      <c r="B152" s="13" t="s">
        <v>164</v>
      </c>
      <c r="C152" s="17">
        <v>1150000</v>
      </c>
      <c r="D152" s="14">
        <f ca="1">TODAY()-91</f>
        <v>44456</v>
      </c>
    </row>
    <row r="153" spans="1:4" x14ac:dyDescent="0.2">
      <c r="A153" s="15" t="s">
        <v>665</v>
      </c>
      <c r="B153" s="13" t="s">
        <v>165</v>
      </c>
      <c r="C153" s="17">
        <v>1100000</v>
      </c>
      <c r="D153" s="14">
        <f ca="1">TODAY()-51</f>
        <v>44496</v>
      </c>
    </row>
    <row r="154" spans="1:4" x14ac:dyDescent="0.2">
      <c r="A154" s="15" t="s">
        <v>666</v>
      </c>
      <c r="B154" s="13" t="s">
        <v>166</v>
      </c>
      <c r="C154" s="17">
        <v>350000</v>
      </c>
      <c r="D154" s="14">
        <f ca="1">TODAY()-89</f>
        <v>44458</v>
      </c>
    </row>
    <row r="155" spans="1:4" x14ac:dyDescent="0.2">
      <c r="A155" s="15" t="s">
        <v>667</v>
      </c>
      <c r="B155" s="13" t="s">
        <v>167</v>
      </c>
      <c r="C155" s="17">
        <v>850000</v>
      </c>
      <c r="D155" s="14">
        <f ca="1">TODAY()-118</f>
        <v>44429</v>
      </c>
    </row>
    <row r="156" spans="1:4" x14ac:dyDescent="0.2">
      <c r="A156" s="15" t="s">
        <v>668</v>
      </c>
      <c r="B156" s="13" t="s">
        <v>168</v>
      </c>
      <c r="C156" s="17">
        <v>1150000</v>
      </c>
      <c r="D156" s="14">
        <f ca="1">TODAY()-40</f>
        <v>44507</v>
      </c>
    </row>
    <row r="157" spans="1:4" x14ac:dyDescent="0.2">
      <c r="A157" s="15" t="s">
        <v>669</v>
      </c>
      <c r="B157" s="13" t="s">
        <v>169</v>
      </c>
      <c r="C157" s="17">
        <v>250000</v>
      </c>
      <c r="D157" s="14">
        <f ca="1">TODAY()-151</f>
        <v>44396</v>
      </c>
    </row>
    <row r="158" spans="1:4" x14ac:dyDescent="0.2">
      <c r="A158" s="15" t="s">
        <v>670</v>
      </c>
      <c r="B158" s="13" t="s">
        <v>170</v>
      </c>
      <c r="C158" s="17">
        <v>300000</v>
      </c>
      <c r="D158" s="14">
        <f ca="1">TODAY()-72</f>
        <v>44475</v>
      </c>
    </row>
    <row r="159" spans="1:4" x14ac:dyDescent="0.2">
      <c r="A159" s="15" t="s">
        <v>671</v>
      </c>
      <c r="B159" s="13" t="s">
        <v>171</v>
      </c>
      <c r="C159" s="17">
        <v>1050000</v>
      </c>
      <c r="D159" s="14">
        <f ca="1">TODAY()-70</f>
        <v>44477</v>
      </c>
    </row>
    <row r="160" spans="1:4" x14ac:dyDescent="0.2">
      <c r="A160" s="15" t="s">
        <v>672</v>
      </c>
      <c r="B160" s="13" t="s">
        <v>172</v>
      </c>
      <c r="C160" s="17">
        <v>800000</v>
      </c>
      <c r="D160" s="14">
        <f ca="1">TODAY()-25</f>
        <v>44522</v>
      </c>
    </row>
    <row r="161" spans="1:4" x14ac:dyDescent="0.2">
      <c r="A161" s="15" t="s">
        <v>673</v>
      </c>
      <c r="B161" s="13" t="s">
        <v>173</v>
      </c>
      <c r="C161" s="17">
        <v>400000</v>
      </c>
      <c r="D161" s="14">
        <f ca="1">TODAY()-131</f>
        <v>44416</v>
      </c>
    </row>
    <row r="162" spans="1:4" x14ac:dyDescent="0.2">
      <c r="A162" s="15" t="s">
        <v>674</v>
      </c>
      <c r="B162" s="13" t="s">
        <v>174</v>
      </c>
      <c r="C162" s="17">
        <v>400000</v>
      </c>
      <c r="D162" s="14">
        <f ca="1">TODAY()-55</f>
        <v>44492</v>
      </c>
    </row>
    <row r="163" spans="1:4" x14ac:dyDescent="0.2">
      <c r="A163" s="15" t="s">
        <v>675</v>
      </c>
      <c r="B163" s="13" t="s">
        <v>175</v>
      </c>
      <c r="C163" s="17">
        <v>300000</v>
      </c>
      <c r="D163" s="14">
        <f ca="1">TODAY()-51</f>
        <v>44496</v>
      </c>
    </row>
    <row r="164" spans="1:4" x14ac:dyDescent="0.2">
      <c r="A164" s="15" t="s">
        <v>676</v>
      </c>
      <c r="B164" s="13" t="s">
        <v>176</v>
      </c>
      <c r="C164" s="17">
        <v>950000</v>
      </c>
      <c r="D164" s="14">
        <f ca="1">TODAY()-85</f>
        <v>44462</v>
      </c>
    </row>
    <row r="165" spans="1:4" x14ac:dyDescent="0.2">
      <c r="A165" s="15" t="s">
        <v>677</v>
      </c>
      <c r="B165" s="13" t="s">
        <v>177</v>
      </c>
      <c r="C165" s="17">
        <v>1150000</v>
      </c>
      <c r="D165" s="14">
        <f ca="1">TODAY()-33</f>
        <v>44514</v>
      </c>
    </row>
    <row r="166" spans="1:4" x14ac:dyDescent="0.2">
      <c r="A166" s="15" t="s">
        <v>678</v>
      </c>
      <c r="B166" s="13" t="s">
        <v>178</v>
      </c>
      <c r="C166" s="17">
        <v>300000</v>
      </c>
      <c r="D166" s="14">
        <f ca="1">TODAY()-50</f>
        <v>44497</v>
      </c>
    </row>
    <row r="167" spans="1:4" x14ac:dyDescent="0.2">
      <c r="A167" s="15" t="s">
        <v>679</v>
      </c>
      <c r="B167" s="13" t="s">
        <v>179</v>
      </c>
      <c r="C167" s="17">
        <v>1150000</v>
      </c>
      <c r="D167" s="14">
        <f ca="1">TODAY()-50</f>
        <v>44497</v>
      </c>
    </row>
    <row r="168" spans="1:4" x14ac:dyDescent="0.2">
      <c r="A168" s="15" t="s">
        <v>680</v>
      </c>
      <c r="B168" s="13" t="s">
        <v>180</v>
      </c>
      <c r="C168" s="17">
        <v>1200000</v>
      </c>
      <c r="D168" s="14">
        <f ca="1">TODAY()-153</f>
        <v>44394</v>
      </c>
    </row>
    <row r="169" spans="1:4" x14ac:dyDescent="0.2">
      <c r="A169" s="15" t="s">
        <v>681</v>
      </c>
      <c r="B169" s="13" t="s">
        <v>181</v>
      </c>
      <c r="C169" s="17">
        <v>300000</v>
      </c>
      <c r="D169" s="14">
        <f ca="1">TODAY()-145</f>
        <v>44402</v>
      </c>
    </row>
    <row r="170" spans="1:4" x14ac:dyDescent="0.2">
      <c r="A170" s="15" t="s">
        <v>682</v>
      </c>
      <c r="B170" s="13" t="s">
        <v>182</v>
      </c>
      <c r="C170" s="17">
        <v>700000</v>
      </c>
      <c r="D170" s="14">
        <f ca="1">TODAY()-156</f>
        <v>44391</v>
      </c>
    </row>
    <row r="171" spans="1:4" x14ac:dyDescent="0.2">
      <c r="A171" s="15" t="s">
        <v>683</v>
      </c>
      <c r="B171" s="13" t="s">
        <v>183</v>
      </c>
      <c r="C171" s="17">
        <v>1050000</v>
      </c>
      <c r="D171" s="14">
        <f ca="1">TODAY()-53</f>
        <v>44494</v>
      </c>
    </row>
    <row r="172" spans="1:4" x14ac:dyDescent="0.2">
      <c r="A172" s="15" t="s">
        <v>684</v>
      </c>
      <c r="B172" s="13" t="s">
        <v>184</v>
      </c>
      <c r="C172" s="17">
        <v>450000</v>
      </c>
      <c r="D172" s="14">
        <f ca="1">TODAY()-39</f>
        <v>44508</v>
      </c>
    </row>
    <row r="173" spans="1:4" x14ac:dyDescent="0.2">
      <c r="A173" s="15" t="s">
        <v>685</v>
      </c>
      <c r="B173" s="13" t="s">
        <v>185</v>
      </c>
      <c r="C173" s="17">
        <v>1100000</v>
      </c>
      <c r="D173" s="14">
        <f ca="1">TODAY()-30</f>
        <v>44517</v>
      </c>
    </row>
    <row r="174" spans="1:4" x14ac:dyDescent="0.2">
      <c r="A174" s="15" t="s">
        <v>686</v>
      </c>
      <c r="B174" s="13" t="s">
        <v>186</v>
      </c>
      <c r="C174" s="17">
        <v>700000</v>
      </c>
      <c r="D174" s="14">
        <f ca="1">TODAY()-93</f>
        <v>44454</v>
      </c>
    </row>
    <row r="175" spans="1:4" x14ac:dyDescent="0.2">
      <c r="A175" s="15" t="s">
        <v>687</v>
      </c>
      <c r="B175" s="13" t="s">
        <v>187</v>
      </c>
      <c r="C175" s="17">
        <v>1050000</v>
      </c>
      <c r="D175" s="14">
        <f ca="1">TODAY()-34</f>
        <v>44513</v>
      </c>
    </row>
    <row r="176" spans="1:4" x14ac:dyDescent="0.2">
      <c r="A176" s="15" t="s">
        <v>688</v>
      </c>
      <c r="B176" s="13" t="s">
        <v>188</v>
      </c>
      <c r="C176" s="17">
        <v>300000</v>
      </c>
      <c r="D176" s="14">
        <f ca="1">TODAY()-94</f>
        <v>44453</v>
      </c>
    </row>
    <row r="177" spans="1:4" x14ac:dyDescent="0.2">
      <c r="A177" s="15" t="s">
        <v>689</v>
      </c>
      <c r="B177" s="13" t="s">
        <v>189</v>
      </c>
      <c r="C177" s="17">
        <v>1100000</v>
      </c>
      <c r="D177" s="14">
        <f ca="1">TODAY()-154</f>
        <v>44393</v>
      </c>
    </row>
    <row r="178" spans="1:4" x14ac:dyDescent="0.2">
      <c r="A178" s="15" t="s">
        <v>690</v>
      </c>
      <c r="B178" s="13" t="s">
        <v>190</v>
      </c>
      <c r="C178" s="17">
        <v>900000</v>
      </c>
      <c r="D178" s="14">
        <f ca="1">TODAY()-112</f>
        <v>44435</v>
      </c>
    </row>
    <row r="179" spans="1:4" x14ac:dyDescent="0.2">
      <c r="A179" s="15" t="s">
        <v>691</v>
      </c>
      <c r="B179" s="13" t="s">
        <v>191</v>
      </c>
      <c r="C179" s="17">
        <v>650000</v>
      </c>
      <c r="D179" s="14">
        <f ca="1">TODAY()-29</f>
        <v>44518</v>
      </c>
    </row>
    <row r="180" spans="1:4" x14ac:dyDescent="0.2">
      <c r="A180" s="15" t="s">
        <v>692</v>
      </c>
      <c r="B180" s="13" t="s">
        <v>192</v>
      </c>
      <c r="C180" s="17">
        <v>1250000</v>
      </c>
      <c r="D180" s="14">
        <f ca="1">TODAY()-45</f>
        <v>44502</v>
      </c>
    </row>
    <row r="181" spans="1:4" x14ac:dyDescent="0.2">
      <c r="A181" s="15" t="s">
        <v>693</v>
      </c>
      <c r="B181" s="13" t="s">
        <v>193</v>
      </c>
      <c r="C181" s="17">
        <v>550000</v>
      </c>
      <c r="D181" s="14">
        <f ca="1">TODAY()-130</f>
        <v>44417</v>
      </c>
    </row>
    <row r="182" spans="1:4" x14ac:dyDescent="0.2">
      <c r="A182" s="15" t="s">
        <v>694</v>
      </c>
      <c r="B182" s="13" t="s">
        <v>194</v>
      </c>
      <c r="C182" s="17">
        <v>250000</v>
      </c>
      <c r="D182" s="14">
        <f ca="1">TODAY()-52</f>
        <v>44495</v>
      </c>
    </row>
    <row r="183" spans="1:4" x14ac:dyDescent="0.2">
      <c r="A183" s="15" t="s">
        <v>695</v>
      </c>
      <c r="B183" s="13" t="s">
        <v>195</v>
      </c>
      <c r="C183" s="17">
        <v>550000</v>
      </c>
      <c r="D183" s="14">
        <f ca="1">TODAY()-132</f>
        <v>44415</v>
      </c>
    </row>
    <row r="184" spans="1:4" x14ac:dyDescent="0.2">
      <c r="A184" s="15" t="s">
        <v>696</v>
      </c>
      <c r="B184" s="13" t="s">
        <v>196</v>
      </c>
      <c r="C184" s="17">
        <v>1150000</v>
      </c>
      <c r="D184" s="14">
        <f ca="1">TODAY()-62</f>
        <v>44485</v>
      </c>
    </row>
    <row r="185" spans="1:4" x14ac:dyDescent="0.2">
      <c r="A185" s="15" t="s">
        <v>697</v>
      </c>
      <c r="B185" s="13" t="s">
        <v>197</v>
      </c>
      <c r="C185" s="17">
        <v>750000</v>
      </c>
      <c r="D185" s="14">
        <f ca="1">TODAY()-122</f>
        <v>44425</v>
      </c>
    </row>
    <row r="186" spans="1:4" x14ac:dyDescent="0.2">
      <c r="A186" s="15" t="s">
        <v>698</v>
      </c>
      <c r="B186" s="13" t="s">
        <v>198</v>
      </c>
      <c r="C186" s="17">
        <v>650000</v>
      </c>
      <c r="D186" s="14">
        <f ca="1">TODAY()-70</f>
        <v>44477</v>
      </c>
    </row>
    <row r="187" spans="1:4" x14ac:dyDescent="0.2">
      <c r="A187" s="15" t="s">
        <v>699</v>
      </c>
      <c r="B187" s="13" t="s">
        <v>199</v>
      </c>
      <c r="C187" s="17">
        <v>650000</v>
      </c>
      <c r="D187" s="14">
        <f ca="1">TODAY()-93</f>
        <v>44454</v>
      </c>
    </row>
    <row r="188" spans="1:4" x14ac:dyDescent="0.2">
      <c r="A188" s="15" t="s">
        <v>700</v>
      </c>
      <c r="B188" s="13" t="s">
        <v>200</v>
      </c>
      <c r="C188" s="17">
        <v>1050000</v>
      </c>
      <c r="D188" s="14">
        <f ca="1">TODAY()-81</f>
        <v>44466</v>
      </c>
    </row>
    <row r="189" spans="1:4" x14ac:dyDescent="0.2">
      <c r="A189" s="15" t="s">
        <v>701</v>
      </c>
      <c r="B189" s="13" t="s">
        <v>201</v>
      </c>
      <c r="C189" s="17">
        <v>800000</v>
      </c>
      <c r="D189" s="14">
        <f ca="1">TODAY()-60</f>
        <v>44487</v>
      </c>
    </row>
    <row r="190" spans="1:4" x14ac:dyDescent="0.2">
      <c r="A190" s="15" t="s">
        <v>702</v>
      </c>
      <c r="B190" s="13" t="s">
        <v>202</v>
      </c>
      <c r="C190" s="17">
        <v>900000</v>
      </c>
      <c r="D190" s="14">
        <f ca="1">TODAY()-97</f>
        <v>44450</v>
      </c>
    </row>
    <row r="191" spans="1:4" x14ac:dyDescent="0.2">
      <c r="A191" s="15" t="s">
        <v>703</v>
      </c>
      <c r="B191" s="13" t="s">
        <v>203</v>
      </c>
      <c r="C191" s="17">
        <v>700000</v>
      </c>
      <c r="D191" s="14">
        <f ca="1">TODAY()-109</f>
        <v>44438</v>
      </c>
    </row>
    <row r="192" spans="1:4" x14ac:dyDescent="0.2">
      <c r="A192" s="15" t="s">
        <v>704</v>
      </c>
      <c r="B192" s="13" t="s">
        <v>204</v>
      </c>
      <c r="C192" s="17">
        <v>500000</v>
      </c>
      <c r="D192" s="14">
        <f ca="1">TODAY()-64</f>
        <v>44483</v>
      </c>
    </row>
    <row r="193" spans="1:4" x14ac:dyDescent="0.2">
      <c r="A193" s="15" t="s">
        <v>705</v>
      </c>
      <c r="B193" s="13" t="s">
        <v>205</v>
      </c>
      <c r="C193" s="17">
        <v>350000</v>
      </c>
      <c r="D193" s="14">
        <f ca="1">TODAY()-115</f>
        <v>44432</v>
      </c>
    </row>
    <row r="194" spans="1:4" x14ac:dyDescent="0.2">
      <c r="A194" s="15" t="s">
        <v>706</v>
      </c>
      <c r="B194" s="13" t="s">
        <v>206</v>
      </c>
      <c r="C194" s="17">
        <v>350000</v>
      </c>
      <c r="D194" s="14">
        <f ca="1">TODAY()-152</f>
        <v>44395</v>
      </c>
    </row>
    <row r="195" spans="1:4" x14ac:dyDescent="0.2">
      <c r="A195" s="15" t="s">
        <v>707</v>
      </c>
      <c r="B195" s="13" t="s">
        <v>207</v>
      </c>
      <c r="C195" s="17">
        <v>750000</v>
      </c>
      <c r="D195" s="14">
        <f ca="1">TODAY()-144</f>
        <v>44403</v>
      </c>
    </row>
    <row r="196" spans="1:4" x14ac:dyDescent="0.2">
      <c r="A196" s="15" t="s">
        <v>708</v>
      </c>
      <c r="B196" s="13" t="s">
        <v>208</v>
      </c>
      <c r="C196" s="17">
        <v>800000</v>
      </c>
      <c r="D196" s="14">
        <f ca="1">TODAY()-111</f>
        <v>44436</v>
      </c>
    </row>
    <row r="197" spans="1:4" x14ac:dyDescent="0.2">
      <c r="A197" s="15" t="s">
        <v>709</v>
      </c>
      <c r="B197" s="13" t="s">
        <v>209</v>
      </c>
      <c r="C197" s="17">
        <v>500000</v>
      </c>
      <c r="D197" s="14">
        <f ca="1">TODAY()-94</f>
        <v>44453</v>
      </c>
    </row>
    <row r="198" spans="1:4" x14ac:dyDescent="0.2">
      <c r="A198" s="15" t="s">
        <v>710</v>
      </c>
      <c r="B198" s="13" t="s">
        <v>210</v>
      </c>
      <c r="C198" s="17">
        <v>800000</v>
      </c>
      <c r="D198" s="14">
        <f ca="1">TODAY()-144</f>
        <v>44403</v>
      </c>
    </row>
    <row r="199" spans="1:4" x14ac:dyDescent="0.2">
      <c r="A199" s="15" t="s">
        <v>711</v>
      </c>
      <c r="B199" s="13" t="s">
        <v>211</v>
      </c>
      <c r="C199" s="17">
        <v>1100000</v>
      </c>
      <c r="D199" s="14">
        <f ca="1">TODAY()-60</f>
        <v>44487</v>
      </c>
    </row>
    <row r="200" spans="1:4" x14ac:dyDescent="0.2">
      <c r="A200" s="15" t="s">
        <v>712</v>
      </c>
      <c r="B200" s="13" t="s">
        <v>212</v>
      </c>
      <c r="C200" s="17">
        <v>1250000</v>
      </c>
      <c r="D200" s="14">
        <f ca="1">TODAY()-24</f>
        <v>44523</v>
      </c>
    </row>
    <row r="201" spans="1:4" x14ac:dyDescent="0.2">
      <c r="A201" s="15" t="s">
        <v>713</v>
      </c>
      <c r="B201" s="13" t="s">
        <v>213</v>
      </c>
      <c r="C201" s="17">
        <v>1100000</v>
      </c>
      <c r="D201" s="14">
        <f ca="1">TODAY()-48</f>
        <v>44499</v>
      </c>
    </row>
    <row r="202" spans="1:4" x14ac:dyDescent="0.2">
      <c r="A202" s="15" t="s">
        <v>714</v>
      </c>
      <c r="B202" s="13" t="s">
        <v>214</v>
      </c>
      <c r="C202" s="17">
        <v>700000</v>
      </c>
      <c r="D202" s="14">
        <f ca="1">TODAY()-156</f>
        <v>44391</v>
      </c>
    </row>
    <row r="203" spans="1:4" x14ac:dyDescent="0.2">
      <c r="A203" s="15" t="s">
        <v>715</v>
      </c>
      <c r="B203" s="13" t="s">
        <v>215</v>
      </c>
      <c r="C203" s="17">
        <v>900000</v>
      </c>
      <c r="D203" s="14">
        <f ca="1">TODAY()-137</f>
        <v>44410</v>
      </c>
    </row>
    <row r="204" spans="1:4" x14ac:dyDescent="0.2">
      <c r="A204" s="15" t="s">
        <v>716</v>
      </c>
      <c r="B204" s="13" t="s">
        <v>216</v>
      </c>
      <c r="C204" s="17">
        <v>350000</v>
      </c>
      <c r="D204" s="14">
        <f ca="1">TODAY()-33</f>
        <v>44514</v>
      </c>
    </row>
    <row r="205" spans="1:4" x14ac:dyDescent="0.2">
      <c r="A205" s="15" t="s">
        <v>717</v>
      </c>
      <c r="B205" s="13" t="s">
        <v>217</v>
      </c>
      <c r="C205" s="17">
        <v>350000</v>
      </c>
      <c r="D205" s="14">
        <f ca="1">TODAY()-44</f>
        <v>44503</v>
      </c>
    </row>
    <row r="206" spans="1:4" x14ac:dyDescent="0.2">
      <c r="A206" s="15" t="s">
        <v>718</v>
      </c>
      <c r="B206" s="13" t="s">
        <v>218</v>
      </c>
      <c r="C206" s="17">
        <v>700000</v>
      </c>
      <c r="D206" s="14">
        <f ca="1">TODAY()-141</f>
        <v>44406</v>
      </c>
    </row>
    <row r="207" spans="1:4" x14ac:dyDescent="0.2">
      <c r="A207" s="15" t="s">
        <v>719</v>
      </c>
      <c r="B207" s="13" t="s">
        <v>219</v>
      </c>
      <c r="C207" s="17">
        <v>500000</v>
      </c>
      <c r="D207" s="14">
        <f ca="1">TODAY()-144</f>
        <v>44403</v>
      </c>
    </row>
    <row r="208" spans="1:4" x14ac:dyDescent="0.2">
      <c r="A208" s="15" t="s">
        <v>720</v>
      </c>
      <c r="B208" s="13" t="s">
        <v>220</v>
      </c>
      <c r="C208" s="17">
        <v>1100000</v>
      </c>
      <c r="D208" s="14">
        <f ca="1">TODAY()-80</f>
        <v>44467</v>
      </c>
    </row>
    <row r="209" spans="1:4" x14ac:dyDescent="0.2">
      <c r="A209" s="15" t="s">
        <v>721</v>
      </c>
      <c r="B209" s="13" t="s">
        <v>221</v>
      </c>
      <c r="C209" s="17">
        <v>650000</v>
      </c>
      <c r="D209" s="14">
        <f ca="1">TODAY()-101</f>
        <v>44446</v>
      </c>
    </row>
    <row r="210" spans="1:4" x14ac:dyDescent="0.2">
      <c r="A210" s="15" t="s">
        <v>722</v>
      </c>
      <c r="B210" s="13" t="s">
        <v>222</v>
      </c>
      <c r="C210" s="17">
        <v>600000</v>
      </c>
      <c r="D210" s="14">
        <f ca="1">TODAY()-57</f>
        <v>44490</v>
      </c>
    </row>
    <row r="211" spans="1:4" x14ac:dyDescent="0.2">
      <c r="A211" s="15" t="s">
        <v>723</v>
      </c>
      <c r="B211" s="13" t="s">
        <v>223</v>
      </c>
      <c r="C211" s="17">
        <v>1150000</v>
      </c>
      <c r="D211" s="14">
        <f ca="1">TODAY()-43</f>
        <v>44504</v>
      </c>
    </row>
    <row r="212" spans="1:4" x14ac:dyDescent="0.2">
      <c r="A212" s="15" t="s">
        <v>724</v>
      </c>
      <c r="B212" s="13" t="s">
        <v>224</v>
      </c>
      <c r="C212" s="17">
        <v>700000</v>
      </c>
      <c r="D212" s="14">
        <f ca="1">TODAY()-132</f>
        <v>44415</v>
      </c>
    </row>
    <row r="213" spans="1:4" x14ac:dyDescent="0.2">
      <c r="A213" s="15" t="s">
        <v>725</v>
      </c>
      <c r="B213" s="13" t="s">
        <v>225</v>
      </c>
      <c r="C213" s="17">
        <v>300000</v>
      </c>
      <c r="D213" s="14">
        <f ca="1">TODAY()-123</f>
        <v>44424</v>
      </c>
    </row>
    <row r="214" spans="1:4" x14ac:dyDescent="0.2">
      <c r="A214" s="15" t="s">
        <v>726</v>
      </c>
      <c r="B214" s="13" t="s">
        <v>226</v>
      </c>
      <c r="C214" s="17">
        <v>1150000</v>
      </c>
      <c r="D214" s="14">
        <f ca="1">TODAY()-99</f>
        <v>44448</v>
      </c>
    </row>
    <row r="215" spans="1:4" x14ac:dyDescent="0.2">
      <c r="A215" s="15" t="s">
        <v>727</v>
      </c>
      <c r="B215" s="13" t="s">
        <v>227</v>
      </c>
      <c r="C215" s="17">
        <v>700000</v>
      </c>
      <c r="D215" s="14">
        <f ca="1">TODAY()-66</f>
        <v>44481</v>
      </c>
    </row>
    <row r="216" spans="1:4" x14ac:dyDescent="0.2">
      <c r="A216" s="15" t="s">
        <v>728</v>
      </c>
      <c r="B216" s="13" t="s">
        <v>228</v>
      </c>
      <c r="C216" s="17">
        <v>600000</v>
      </c>
      <c r="D216" s="14">
        <f ca="1">TODAY()-103</f>
        <v>44444</v>
      </c>
    </row>
    <row r="217" spans="1:4" x14ac:dyDescent="0.2">
      <c r="A217" s="15" t="s">
        <v>729</v>
      </c>
      <c r="B217" s="13" t="s">
        <v>229</v>
      </c>
      <c r="C217" s="17">
        <v>750000</v>
      </c>
      <c r="D217" s="14">
        <f ca="1">TODAY()-45</f>
        <v>44502</v>
      </c>
    </row>
    <row r="218" spans="1:4" x14ac:dyDescent="0.2">
      <c r="A218" s="15" t="s">
        <v>730</v>
      </c>
      <c r="B218" s="13" t="s">
        <v>230</v>
      </c>
      <c r="C218" s="17">
        <v>1100000</v>
      </c>
      <c r="D218" s="14">
        <f ca="1">TODAY()-47</f>
        <v>44500</v>
      </c>
    </row>
    <row r="219" spans="1:4" x14ac:dyDescent="0.2">
      <c r="A219" s="15" t="s">
        <v>731</v>
      </c>
      <c r="B219" s="13" t="s">
        <v>231</v>
      </c>
      <c r="C219" s="17">
        <v>950000</v>
      </c>
      <c r="D219" s="14">
        <f ca="1">TODAY()-51</f>
        <v>44496</v>
      </c>
    </row>
    <row r="220" spans="1:4" x14ac:dyDescent="0.2">
      <c r="A220" s="15" t="s">
        <v>732</v>
      </c>
      <c r="B220" s="13" t="s">
        <v>232</v>
      </c>
      <c r="C220" s="17">
        <v>650000</v>
      </c>
      <c r="D220" s="14">
        <f ca="1">TODAY()-82</f>
        <v>44465</v>
      </c>
    </row>
    <row r="221" spans="1:4" x14ac:dyDescent="0.2">
      <c r="A221" s="15" t="s">
        <v>733</v>
      </c>
      <c r="B221" s="13" t="s">
        <v>233</v>
      </c>
      <c r="C221" s="17">
        <v>1050000</v>
      </c>
      <c r="D221" s="14">
        <f ca="1">TODAY()-83</f>
        <v>44464</v>
      </c>
    </row>
    <row r="222" spans="1:4" x14ac:dyDescent="0.2">
      <c r="A222" s="15" t="s">
        <v>734</v>
      </c>
      <c r="B222" s="13" t="s">
        <v>234</v>
      </c>
      <c r="C222" s="17">
        <v>600000</v>
      </c>
      <c r="D222" s="14">
        <f ca="1">TODAY()-117</f>
        <v>44430</v>
      </c>
    </row>
    <row r="223" spans="1:4" x14ac:dyDescent="0.2">
      <c r="A223" s="15" t="s">
        <v>735</v>
      </c>
      <c r="B223" s="13" t="s">
        <v>235</v>
      </c>
      <c r="C223" s="17">
        <v>650000</v>
      </c>
      <c r="D223" s="14">
        <f ca="1">TODAY()-42</f>
        <v>44505</v>
      </c>
    </row>
    <row r="224" spans="1:4" x14ac:dyDescent="0.2">
      <c r="A224" s="15" t="s">
        <v>736</v>
      </c>
      <c r="B224" s="13" t="s">
        <v>236</v>
      </c>
      <c r="C224" s="17">
        <v>450000</v>
      </c>
      <c r="D224" s="14">
        <f ca="1">TODAY()-158</f>
        <v>44389</v>
      </c>
    </row>
    <row r="225" spans="1:4" x14ac:dyDescent="0.2">
      <c r="A225" s="15" t="s">
        <v>737</v>
      </c>
      <c r="B225" s="13" t="s">
        <v>237</v>
      </c>
      <c r="C225" s="17">
        <v>900000</v>
      </c>
      <c r="D225" s="14">
        <f ca="1">TODAY()-24</f>
        <v>44523</v>
      </c>
    </row>
    <row r="226" spans="1:4" x14ac:dyDescent="0.2">
      <c r="A226" s="15" t="s">
        <v>738</v>
      </c>
      <c r="B226" s="13" t="s">
        <v>238</v>
      </c>
      <c r="C226" s="17">
        <v>1150000</v>
      </c>
      <c r="D226" s="14">
        <f ca="1">TODAY()-38</f>
        <v>44509</v>
      </c>
    </row>
    <row r="227" spans="1:4" x14ac:dyDescent="0.2">
      <c r="A227" s="15" t="s">
        <v>739</v>
      </c>
      <c r="B227" s="13" t="s">
        <v>239</v>
      </c>
      <c r="C227" s="17">
        <v>450000</v>
      </c>
      <c r="D227" s="14">
        <f ca="1">TODAY()-81</f>
        <v>44466</v>
      </c>
    </row>
    <row r="228" spans="1:4" x14ac:dyDescent="0.2">
      <c r="A228" s="15" t="s">
        <v>740</v>
      </c>
      <c r="B228" s="13" t="s">
        <v>240</v>
      </c>
      <c r="C228" s="17">
        <v>700000</v>
      </c>
      <c r="D228" s="14">
        <f ca="1">TODAY()-84</f>
        <v>44463</v>
      </c>
    </row>
    <row r="229" spans="1:4" x14ac:dyDescent="0.2">
      <c r="A229" s="15" t="s">
        <v>741</v>
      </c>
      <c r="B229" s="13" t="s">
        <v>241</v>
      </c>
      <c r="C229" s="17">
        <v>350000</v>
      </c>
      <c r="D229" s="14">
        <f ca="1">TODAY()-86</f>
        <v>44461</v>
      </c>
    </row>
    <row r="230" spans="1:4" x14ac:dyDescent="0.2">
      <c r="A230" s="15" t="s">
        <v>742</v>
      </c>
      <c r="B230" s="13" t="s">
        <v>242</v>
      </c>
      <c r="C230" s="17">
        <v>1000000</v>
      </c>
      <c r="D230" s="14">
        <f ca="1">TODAY()-90</f>
        <v>44457</v>
      </c>
    </row>
    <row r="231" spans="1:4" x14ac:dyDescent="0.2">
      <c r="A231" s="15" t="s">
        <v>743</v>
      </c>
      <c r="B231" s="13" t="s">
        <v>243</v>
      </c>
      <c r="C231" s="17">
        <v>400000</v>
      </c>
      <c r="D231" s="14">
        <f ca="1">TODAY()-105</f>
        <v>44442</v>
      </c>
    </row>
    <row r="232" spans="1:4" x14ac:dyDescent="0.2">
      <c r="A232" s="15" t="s">
        <v>744</v>
      </c>
      <c r="B232" s="13" t="s">
        <v>244</v>
      </c>
      <c r="C232" s="17">
        <v>700000</v>
      </c>
      <c r="D232" s="14">
        <f ca="1">TODAY()-67</f>
        <v>44480</v>
      </c>
    </row>
    <row r="233" spans="1:4" x14ac:dyDescent="0.2">
      <c r="A233" s="15" t="s">
        <v>745</v>
      </c>
      <c r="B233" s="13" t="s">
        <v>245</v>
      </c>
      <c r="C233" s="17">
        <v>750000</v>
      </c>
      <c r="D233" s="14">
        <f ca="1">TODAY()-108</f>
        <v>44439</v>
      </c>
    </row>
    <row r="234" spans="1:4" x14ac:dyDescent="0.2">
      <c r="A234" s="15" t="s">
        <v>746</v>
      </c>
      <c r="B234" s="13" t="s">
        <v>246</v>
      </c>
      <c r="C234" s="17">
        <v>250000</v>
      </c>
      <c r="D234" s="14">
        <f ca="1">TODAY()-28</f>
        <v>44519</v>
      </c>
    </row>
    <row r="235" spans="1:4" x14ac:dyDescent="0.2">
      <c r="A235" s="15" t="s">
        <v>747</v>
      </c>
      <c r="B235" s="13" t="s">
        <v>247</v>
      </c>
      <c r="C235" s="17">
        <v>750000</v>
      </c>
      <c r="D235" s="14">
        <f ca="1">TODAY()-158</f>
        <v>44389</v>
      </c>
    </row>
    <row r="236" spans="1:4" x14ac:dyDescent="0.2">
      <c r="A236" s="15" t="s">
        <v>748</v>
      </c>
      <c r="B236" s="13" t="s">
        <v>248</v>
      </c>
      <c r="C236" s="17">
        <v>1250000</v>
      </c>
      <c r="D236" s="14">
        <f ca="1">TODAY()-131</f>
        <v>44416</v>
      </c>
    </row>
    <row r="237" spans="1:4" x14ac:dyDescent="0.2">
      <c r="A237" s="15" t="s">
        <v>749</v>
      </c>
      <c r="B237" s="13" t="s">
        <v>249</v>
      </c>
      <c r="C237" s="17">
        <v>750000</v>
      </c>
      <c r="D237" s="14">
        <f ca="1">TODAY()-28</f>
        <v>44519</v>
      </c>
    </row>
    <row r="238" spans="1:4" x14ac:dyDescent="0.2">
      <c r="A238" s="15" t="s">
        <v>750</v>
      </c>
      <c r="B238" s="13" t="s">
        <v>250</v>
      </c>
      <c r="C238" s="17">
        <v>550000</v>
      </c>
      <c r="D238" s="14">
        <f ca="1">TODAY()-144</f>
        <v>44403</v>
      </c>
    </row>
    <row r="239" spans="1:4" x14ac:dyDescent="0.2">
      <c r="A239" s="15" t="s">
        <v>751</v>
      </c>
      <c r="B239" s="13" t="s">
        <v>251</v>
      </c>
      <c r="C239" s="17">
        <v>1200000</v>
      </c>
      <c r="D239" s="14">
        <f ca="1">TODAY()-102</f>
        <v>44445</v>
      </c>
    </row>
    <row r="240" spans="1:4" x14ac:dyDescent="0.2">
      <c r="A240" s="15" t="s">
        <v>752</v>
      </c>
      <c r="B240" s="13" t="s">
        <v>252</v>
      </c>
      <c r="C240" s="17">
        <v>850000</v>
      </c>
      <c r="D240" s="14">
        <f ca="1">TODAY()-26</f>
        <v>44521</v>
      </c>
    </row>
    <row r="241" spans="1:4" x14ac:dyDescent="0.2">
      <c r="A241" s="15" t="s">
        <v>753</v>
      </c>
      <c r="B241" s="13" t="s">
        <v>253</v>
      </c>
      <c r="C241" s="17">
        <v>350000</v>
      </c>
      <c r="D241" s="14">
        <f ca="1">TODAY()-80</f>
        <v>44467</v>
      </c>
    </row>
    <row r="242" spans="1:4" x14ac:dyDescent="0.2">
      <c r="A242" s="15" t="s">
        <v>754</v>
      </c>
      <c r="B242" s="13" t="s">
        <v>254</v>
      </c>
      <c r="C242" s="17">
        <v>300000</v>
      </c>
      <c r="D242" s="14">
        <f ca="1">TODAY()-154</f>
        <v>44393</v>
      </c>
    </row>
    <row r="243" spans="1:4" x14ac:dyDescent="0.2">
      <c r="A243" s="15" t="s">
        <v>755</v>
      </c>
      <c r="B243" s="13" t="s">
        <v>255</v>
      </c>
      <c r="C243" s="17">
        <v>1050000</v>
      </c>
      <c r="D243" s="14">
        <f ca="1">TODAY()-29</f>
        <v>44518</v>
      </c>
    </row>
    <row r="244" spans="1:4" x14ac:dyDescent="0.2">
      <c r="A244" s="15" t="s">
        <v>756</v>
      </c>
      <c r="B244" s="13" t="s">
        <v>256</v>
      </c>
      <c r="C244" s="17">
        <v>1250000</v>
      </c>
      <c r="D244" s="14">
        <f ca="1">TODAY()-89</f>
        <v>44458</v>
      </c>
    </row>
    <row r="245" spans="1:4" x14ac:dyDescent="0.2">
      <c r="A245" s="15" t="s">
        <v>757</v>
      </c>
      <c r="B245" s="13" t="s">
        <v>257</v>
      </c>
      <c r="C245" s="17">
        <v>850000</v>
      </c>
      <c r="D245" s="14">
        <f ca="1">TODAY()-135</f>
        <v>44412</v>
      </c>
    </row>
    <row r="246" spans="1:4" x14ac:dyDescent="0.2">
      <c r="A246" s="15" t="s">
        <v>758</v>
      </c>
      <c r="B246" s="13" t="s">
        <v>258</v>
      </c>
      <c r="C246" s="17">
        <v>600000</v>
      </c>
      <c r="D246" s="14">
        <f ca="1">TODAY()-127</f>
        <v>44420</v>
      </c>
    </row>
    <row r="247" spans="1:4" x14ac:dyDescent="0.2">
      <c r="A247" s="15" t="s">
        <v>759</v>
      </c>
      <c r="B247" s="13" t="s">
        <v>259</v>
      </c>
      <c r="C247" s="17">
        <v>450000</v>
      </c>
      <c r="D247" s="14">
        <f ca="1">TODAY()-24</f>
        <v>44523</v>
      </c>
    </row>
    <row r="248" spans="1:4" x14ac:dyDescent="0.2">
      <c r="A248" s="15" t="s">
        <v>760</v>
      </c>
      <c r="B248" s="13" t="s">
        <v>260</v>
      </c>
      <c r="C248" s="17">
        <v>400000</v>
      </c>
      <c r="D248" s="14">
        <f ca="1">TODAY()-141</f>
        <v>44406</v>
      </c>
    </row>
    <row r="249" spans="1:4" x14ac:dyDescent="0.2">
      <c r="A249" s="15" t="s">
        <v>761</v>
      </c>
      <c r="B249" s="13" t="s">
        <v>261</v>
      </c>
      <c r="C249" s="17">
        <v>1200000</v>
      </c>
      <c r="D249" s="14">
        <f ca="1">TODAY()-107</f>
        <v>44440</v>
      </c>
    </row>
    <row r="250" spans="1:4" x14ac:dyDescent="0.2">
      <c r="A250" s="15" t="s">
        <v>762</v>
      </c>
      <c r="B250" s="13" t="s">
        <v>262</v>
      </c>
      <c r="C250" s="17">
        <v>1150000</v>
      </c>
      <c r="D250" s="14">
        <f ca="1">TODAY()-22</f>
        <v>44525</v>
      </c>
    </row>
    <row r="251" spans="1:4" x14ac:dyDescent="0.2">
      <c r="A251" s="15" t="s">
        <v>763</v>
      </c>
      <c r="B251" s="13" t="s">
        <v>263</v>
      </c>
      <c r="C251" s="17">
        <v>750000</v>
      </c>
      <c r="D251" s="14">
        <f ca="1">TODAY()-71</f>
        <v>44476</v>
      </c>
    </row>
    <row r="252" spans="1:4" x14ac:dyDescent="0.2">
      <c r="A252" s="15" t="s">
        <v>764</v>
      </c>
      <c r="B252" s="13" t="s">
        <v>264</v>
      </c>
      <c r="C252" s="17">
        <v>700000</v>
      </c>
      <c r="D252" s="14">
        <f ca="1">TODAY()-94</f>
        <v>44453</v>
      </c>
    </row>
    <row r="253" spans="1:4" x14ac:dyDescent="0.2">
      <c r="A253" s="15" t="s">
        <v>765</v>
      </c>
      <c r="B253" s="13" t="s">
        <v>265</v>
      </c>
      <c r="C253" s="17">
        <v>750000</v>
      </c>
      <c r="D253" s="14">
        <f ca="1">TODAY()-114</f>
        <v>44433</v>
      </c>
    </row>
    <row r="254" spans="1:4" x14ac:dyDescent="0.2">
      <c r="A254" s="15" t="s">
        <v>766</v>
      </c>
      <c r="B254" s="13" t="s">
        <v>266</v>
      </c>
      <c r="C254" s="17">
        <v>350000</v>
      </c>
      <c r="D254" s="14">
        <f ca="1">TODAY()-138</f>
        <v>44409</v>
      </c>
    </row>
    <row r="255" spans="1:4" x14ac:dyDescent="0.2">
      <c r="A255" s="15" t="s">
        <v>767</v>
      </c>
      <c r="B255" s="13" t="s">
        <v>267</v>
      </c>
      <c r="C255" s="17">
        <v>350000</v>
      </c>
      <c r="D255" s="14">
        <f ca="1">TODAY()-34</f>
        <v>44513</v>
      </c>
    </row>
    <row r="256" spans="1:4" x14ac:dyDescent="0.2">
      <c r="A256" s="15" t="s">
        <v>768</v>
      </c>
      <c r="B256" s="13" t="s">
        <v>268</v>
      </c>
      <c r="C256" s="17">
        <v>800000</v>
      </c>
      <c r="D256" s="14">
        <f ca="1">TODAY()-101</f>
        <v>44446</v>
      </c>
    </row>
    <row r="257" spans="1:4" x14ac:dyDescent="0.2">
      <c r="A257" s="15" t="s">
        <v>769</v>
      </c>
      <c r="B257" s="13" t="s">
        <v>269</v>
      </c>
      <c r="C257" s="17">
        <v>400000</v>
      </c>
      <c r="D257" s="14">
        <f ca="1">TODAY()-43</f>
        <v>44504</v>
      </c>
    </row>
    <row r="258" spans="1:4" x14ac:dyDescent="0.2">
      <c r="A258" s="15" t="s">
        <v>770</v>
      </c>
      <c r="B258" s="13" t="s">
        <v>270</v>
      </c>
      <c r="C258" s="17">
        <v>600000</v>
      </c>
      <c r="D258" s="14">
        <f ca="1">TODAY()-48</f>
        <v>44499</v>
      </c>
    </row>
    <row r="259" spans="1:4" x14ac:dyDescent="0.2">
      <c r="A259" s="15" t="s">
        <v>771</v>
      </c>
      <c r="B259" s="13" t="s">
        <v>271</v>
      </c>
      <c r="C259" s="17">
        <v>750000</v>
      </c>
      <c r="D259" s="14">
        <f ca="1">TODAY()-157</f>
        <v>44390</v>
      </c>
    </row>
    <row r="260" spans="1:4" x14ac:dyDescent="0.2">
      <c r="A260" s="15" t="s">
        <v>772</v>
      </c>
      <c r="B260" s="13" t="s">
        <v>272</v>
      </c>
      <c r="C260" s="17">
        <v>400000</v>
      </c>
      <c r="D260" s="14">
        <f ca="1">TODAY()-151</f>
        <v>44396</v>
      </c>
    </row>
    <row r="261" spans="1:4" x14ac:dyDescent="0.2">
      <c r="A261" s="15" t="s">
        <v>773</v>
      </c>
      <c r="B261" s="13" t="s">
        <v>273</v>
      </c>
      <c r="C261" s="17">
        <v>700000</v>
      </c>
      <c r="D261" s="14">
        <f ca="1">TODAY()-25</f>
        <v>44522</v>
      </c>
    </row>
    <row r="262" spans="1:4" x14ac:dyDescent="0.2">
      <c r="A262" s="15" t="s">
        <v>774</v>
      </c>
      <c r="B262" s="13" t="s">
        <v>274</v>
      </c>
      <c r="C262" s="17">
        <v>1250000</v>
      </c>
      <c r="D262" s="14">
        <f ca="1">TODAY()-115</f>
        <v>44432</v>
      </c>
    </row>
    <row r="263" spans="1:4" x14ac:dyDescent="0.2">
      <c r="A263" s="15" t="s">
        <v>775</v>
      </c>
      <c r="B263" s="13" t="s">
        <v>275</v>
      </c>
      <c r="C263" s="17">
        <v>450000</v>
      </c>
      <c r="D263" s="14">
        <f ca="1">TODAY()-42</f>
        <v>44505</v>
      </c>
    </row>
    <row r="264" spans="1:4" x14ac:dyDescent="0.2">
      <c r="A264" s="15" t="s">
        <v>776</v>
      </c>
      <c r="B264" s="13" t="s">
        <v>276</v>
      </c>
      <c r="C264" s="17">
        <v>850000</v>
      </c>
      <c r="D264" s="14">
        <f ca="1">TODAY()-83</f>
        <v>44464</v>
      </c>
    </row>
    <row r="265" spans="1:4" x14ac:dyDescent="0.2">
      <c r="A265" s="15" t="s">
        <v>777</v>
      </c>
      <c r="B265" s="13" t="s">
        <v>277</v>
      </c>
      <c r="C265" s="17">
        <v>1100000</v>
      </c>
      <c r="D265" s="14">
        <f ca="1">TODAY()-132</f>
        <v>44415</v>
      </c>
    </row>
    <row r="266" spans="1:4" x14ac:dyDescent="0.2">
      <c r="A266" s="15" t="s">
        <v>778</v>
      </c>
      <c r="B266" s="13" t="s">
        <v>278</v>
      </c>
      <c r="C266" s="17">
        <v>400000</v>
      </c>
      <c r="D266" s="14">
        <f ca="1">TODAY()-122</f>
        <v>44425</v>
      </c>
    </row>
    <row r="267" spans="1:4" x14ac:dyDescent="0.2">
      <c r="A267" s="15" t="s">
        <v>779</v>
      </c>
      <c r="B267" s="13" t="s">
        <v>279</v>
      </c>
      <c r="C267" s="17">
        <v>850000</v>
      </c>
      <c r="D267" s="14">
        <f ca="1">TODAY()-58</f>
        <v>44489</v>
      </c>
    </row>
    <row r="268" spans="1:4" x14ac:dyDescent="0.2">
      <c r="A268" s="15" t="s">
        <v>780</v>
      </c>
      <c r="B268" s="13" t="s">
        <v>280</v>
      </c>
      <c r="C268" s="17">
        <v>300000</v>
      </c>
      <c r="D268" s="14">
        <f ca="1">TODAY()-69</f>
        <v>44478</v>
      </c>
    </row>
    <row r="269" spans="1:4" x14ac:dyDescent="0.2">
      <c r="A269" s="15" t="s">
        <v>781</v>
      </c>
      <c r="B269" s="13" t="s">
        <v>281</v>
      </c>
      <c r="C269" s="17">
        <v>1150000</v>
      </c>
      <c r="D269" s="14">
        <f ca="1">TODAY()-149</f>
        <v>44398</v>
      </c>
    </row>
    <row r="270" spans="1:4" x14ac:dyDescent="0.2">
      <c r="A270" s="15" t="s">
        <v>782</v>
      </c>
      <c r="B270" s="13" t="s">
        <v>282</v>
      </c>
      <c r="C270" s="17">
        <v>1100000</v>
      </c>
      <c r="D270" s="14">
        <f ca="1">TODAY()-70</f>
        <v>44477</v>
      </c>
    </row>
    <row r="271" spans="1:4" x14ac:dyDescent="0.2">
      <c r="A271" s="15" t="s">
        <v>783</v>
      </c>
      <c r="B271" s="13" t="s">
        <v>283</v>
      </c>
      <c r="C271" s="17">
        <v>550000</v>
      </c>
      <c r="D271" s="14">
        <f ca="1">TODAY()-93</f>
        <v>44454</v>
      </c>
    </row>
    <row r="272" spans="1:4" x14ac:dyDescent="0.2">
      <c r="A272" s="15" t="s">
        <v>784</v>
      </c>
      <c r="B272" s="13" t="s">
        <v>284</v>
      </c>
      <c r="C272" s="17">
        <v>1100000</v>
      </c>
      <c r="D272" s="14">
        <f ca="1">TODAY()-44</f>
        <v>44503</v>
      </c>
    </row>
    <row r="273" spans="1:4" x14ac:dyDescent="0.2">
      <c r="A273" s="15" t="s">
        <v>785</v>
      </c>
      <c r="B273" s="13" t="s">
        <v>285</v>
      </c>
      <c r="C273" s="17">
        <v>450000</v>
      </c>
      <c r="D273" s="14">
        <f ca="1">TODAY()-126</f>
        <v>44421</v>
      </c>
    </row>
    <row r="274" spans="1:4" x14ac:dyDescent="0.2">
      <c r="A274" s="15" t="s">
        <v>786</v>
      </c>
      <c r="B274" s="13" t="s">
        <v>286</v>
      </c>
      <c r="C274" s="17">
        <v>950000</v>
      </c>
      <c r="D274" s="14">
        <f ca="1">TODAY()-58</f>
        <v>44489</v>
      </c>
    </row>
    <row r="275" spans="1:4" x14ac:dyDescent="0.2">
      <c r="A275" s="15" t="s">
        <v>787</v>
      </c>
      <c r="B275" s="13" t="s">
        <v>287</v>
      </c>
      <c r="C275" s="17">
        <v>750000</v>
      </c>
      <c r="D275" s="14">
        <f ca="1">TODAY()-145</f>
        <v>44402</v>
      </c>
    </row>
    <row r="276" spans="1:4" x14ac:dyDescent="0.2">
      <c r="A276" s="15" t="s">
        <v>788</v>
      </c>
      <c r="B276" s="13" t="s">
        <v>288</v>
      </c>
      <c r="C276" s="17">
        <v>650000</v>
      </c>
      <c r="D276" s="14">
        <f ca="1">TODAY()-106</f>
        <v>44441</v>
      </c>
    </row>
    <row r="277" spans="1:4" x14ac:dyDescent="0.2">
      <c r="A277" s="15" t="s">
        <v>789</v>
      </c>
      <c r="B277" s="13" t="s">
        <v>289</v>
      </c>
      <c r="C277" s="17">
        <v>700000</v>
      </c>
      <c r="D277" s="14">
        <f ca="1">TODAY()-77</f>
        <v>44470</v>
      </c>
    </row>
    <row r="278" spans="1:4" x14ac:dyDescent="0.2">
      <c r="A278" s="15" t="s">
        <v>790</v>
      </c>
      <c r="B278" s="13" t="s">
        <v>290</v>
      </c>
      <c r="C278" s="17">
        <v>1100000</v>
      </c>
      <c r="D278" s="14">
        <f ca="1">TODAY()-78</f>
        <v>44469</v>
      </c>
    </row>
    <row r="279" spans="1:4" x14ac:dyDescent="0.2">
      <c r="A279" s="15" t="s">
        <v>791</v>
      </c>
      <c r="B279" s="13" t="s">
        <v>291</v>
      </c>
      <c r="C279" s="17">
        <v>1200000</v>
      </c>
      <c r="D279" s="14">
        <f ca="1">TODAY()-116</f>
        <v>44431</v>
      </c>
    </row>
    <row r="280" spans="1:4" x14ac:dyDescent="0.2">
      <c r="A280" s="15" t="s">
        <v>792</v>
      </c>
      <c r="B280" s="13" t="s">
        <v>292</v>
      </c>
      <c r="C280" s="17">
        <v>600000</v>
      </c>
      <c r="D280" s="14">
        <f ca="1">TODAY()-40</f>
        <v>44507</v>
      </c>
    </row>
    <row r="281" spans="1:4" x14ac:dyDescent="0.2">
      <c r="A281" s="15" t="s">
        <v>793</v>
      </c>
      <c r="B281" s="13" t="s">
        <v>293</v>
      </c>
      <c r="C281" s="17">
        <v>900000</v>
      </c>
      <c r="D281" s="14">
        <f ca="1">TODAY()-121</f>
        <v>44426</v>
      </c>
    </row>
    <row r="282" spans="1:4" x14ac:dyDescent="0.2">
      <c r="A282" s="15" t="s">
        <v>794</v>
      </c>
      <c r="B282" s="13" t="s">
        <v>294</v>
      </c>
      <c r="C282" s="17">
        <v>750000</v>
      </c>
      <c r="D282" s="14">
        <f ca="1">TODAY()-81</f>
        <v>44466</v>
      </c>
    </row>
    <row r="283" spans="1:4" x14ac:dyDescent="0.2">
      <c r="A283" s="15" t="s">
        <v>795</v>
      </c>
      <c r="B283" s="13" t="s">
        <v>295</v>
      </c>
      <c r="C283" s="17">
        <v>550000</v>
      </c>
      <c r="D283" s="14">
        <f ca="1">TODAY()-57</f>
        <v>44490</v>
      </c>
    </row>
    <row r="284" spans="1:4" x14ac:dyDescent="0.2">
      <c r="A284" s="15" t="s">
        <v>796</v>
      </c>
      <c r="B284" s="13" t="s">
        <v>296</v>
      </c>
      <c r="C284" s="17">
        <v>350000</v>
      </c>
      <c r="D284" s="14">
        <f ca="1">TODAY()-38</f>
        <v>44509</v>
      </c>
    </row>
    <row r="285" spans="1:4" x14ac:dyDescent="0.2">
      <c r="A285" s="15" t="s">
        <v>797</v>
      </c>
      <c r="B285" s="13" t="s">
        <v>297</v>
      </c>
      <c r="C285" s="17">
        <v>300000</v>
      </c>
      <c r="D285" s="14">
        <f ca="1">TODAY()-42</f>
        <v>44505</v>
      </c>
    </row>
    <row r="286" spans="1:4" x14ac:dyDescent="0.2">
      <c r="A286" s="15" t="s">
        <v>798</v>
      </c>
      <c r="B286" s="13" t="s">
        <v>298</v>
      </c>
      <c r="C286" s="17">
        <v>650000</v>
      </c>
      <c r="D286" s="14">
        <f ca="1">TODAY()-32</f>
        <v>44515</v>
      </c>
    </row>
    <row r="287" spans="1:4" x14ac:dyDescent="0.2">
      <c r="A287" s="15" t="s">
        <v>799</v>
      </c>
      <c r="B287" s="13" t="s">
        <v>299</v>
      </c>
      <c r="C287" s="17">
        <v>1150000</v>
      </c>
      <c r="D287" s="14">
        <f ca="1">TODAY()-48</f>
        <v>44499</v>
      </c>
    </row>
    <row r="288" spans="1:4" x14ac:dyDescent="0.2">
      <c r="A288" s="15" t="s">
        <v>800</v>
      </c>
      <c r="B288" s="13" t="s">
        <v>300</v>
      </c>
      <c r="C288" s="17">
        <v>850000</v>
      </c>
      <c r="D288" s="14">
        <f ca="1">TODAY()-145</f>
        <v>44402</v>
      </c>
    </row>
    <row r="289" spans="1:4" x14ac:dyDescent="0.2">
      <c r="A289" s="15" t="s">
        <v>801</v>
      </c>
      <c r="B289" s="13" t="s">
        <v>301</v>
      </c>
      <c r="C289" s="17">
        <v>550000</v>
      </c>
      <c r="D289" s="14">
        <f ca="1">TODAY()-67</f>
        <v>44480</v>
      </c>
    </row>
    <row r="290" spans="1:4" x14ac:dyDescent="0.2">
      <c r="A290" s="15" t="s">
        <v>802</v>
      </c>
      <c r="B290" s="13" t="s">
        <v>302</v>
      </c>
      <c r="C290" s="17">
        <v>1000000</v>
      </c>
      <c r="D290" s="14">
        <f ca="1">TODAY()-114</f>
        <v>44433</v>
      </c>
    </row>
    <row r="291" spans="1:4" x14ac:dyDescent="0.2">
      <c r="A291" s="15" t="s">
        <v>803</v>
      </c>
      <c r="B291" s="13" t="s">
        <v>303</v>
      </c>
      <c r="C291" s="17">
        <v>550000</v>
      </c>
      <c r="D291" s="14">
        <f ca="1">TODAY()-103</f>
        <v>44444</v>
      </c>
    </row>
    <row r="292" spans="1:4" x14ac:dyDescent="0.2">
      <c r="A292" s="15" t="s">
        <v>804</v>
      </c>
      <c r="B292" s="13" t="s">
        <v>304</v>
      </c>
      <c r="C292" s="17">
        <v>950000</v>
      </c>
      <c r="D292" s="14">
        <f ca="1">TODAY()-95</f>
        <v>44452</v>
      </c>
    </row>
    <row r="293" spans="1:4" x14ac:dyDescent="0.2">
      <c r="A293" s="15" t="s">
        <v>805</v>
      </c>
      <c r="B293" s="13" t="s">
        <v>305</v>
      </c>
      <c r="C293" s="17">
        <v>850000</v>
      </c>
      <c r="D293" s="14">
        <f ca="1">TODAY()-138</f>
        <v>44409</v>
      </c>
    </row>
    <row r="294" spans="1:4" x14ac:dyDescent="0.2">
      <c r="A294" s="15" t="s">
        <v>806</v>
      </c>
      <c r="B294" s="13" t="s">
        <v>306</v>
      </c>
      <c r="C294" s="17">
        <v>550000</v>
      </c>
      <c r="D294" s="14">
        <f ca="1">TODAY()-114</f>
        <v>44433</v>
      </c>
    </row>
    <row r="295" spans="1:4" x14ac:dyDescent="0.2">
      <c r="A295" s="15" t="s">
        <v>807</v>
      </c>
      <c r="B295" s="13" t="s">
        <v>307</v>
      </c>
      <c r="C295" s="17">
        <v>900000</v>
      </c>
      <c r="D295" s="14">
        <f ca="1">TODAY()-85</f>
        <v>44462</v>
      </c>
    </row>
    <row r="296" spans="1:4" x14ac:dyDescent="0.2">
      <c r="A296" s="15" t="s">
        <v>808</v>
      </c>
      <c r="B296" s="13" t="s">
        <v>308</v>
      </c>
      <c r="C296" s="17">
        <v>650000</v>
      </c>
      <c r="D296" s="14">
        <f ca="1">TODAY()-23</f>
        <v>44524</v>
      </c>
    </row>
    <row r="297" spans="1:4" x14ac:dyDescent="0.2">
      <c r="A297" s="15" t="s">
        <v>809</v>
      </c>
      <c r="B297" s="13" t="s">
        <v>309</v>
      </c>
      <c r="C297" s="17">
        <v>350000</v>
      </c>
      <c r="D297" s="14">
        <f ca="1">TODAY()-94</f>
        <v>44453</v>
      </c>
    </row>
    <row r="298" spans="1:4" x14ac:dyDescent="0.2">
      <c r="A298" s="15" t="s">
        <v>810</v>
      </c>
      <c r="B298" s="13" t="s">
        <v>310</v>
      </c>
      <c r="C298" s="17">
        <v>1150000</v>
      </c>
      <c r="D298" s="14">
        <f ca="1">TODAY()-132</f>
        <v>44415</v>
      </c>
    </row>
    <row r="299" spans="1:4" x14ac:dyDescent="0.2">
      <c r="A299" s="15" t="s">
        <v>811</v>
      </c>
      <c r="B299" s="13" t="s">
        <v>311</v>
      </c>
      <c r="C299" s="17">
        <v>550000</v>
      </c>
      <c r="D299" s="14">
        <f ca="1">TODAY()-66</f>
        <v>44481</v>
      </c>
    </row>
    <row r="300" spans="1:4" x14ac:dyDescent="0.2">
      <c r="A300" s="15" t="s">
        <v>812</v>
      </c>
      <c r="B300" s="13" t="s">
        <v>312</v>
      </c>
      <c r="C300" s="17">
        <v>750000</v>
      </c>
      <c r="D300" s="14">
        <f ca="1">TODAY()-98</f>
        <v>44449</v>
      </c>
    </row>
    <row r="301" spans="1:4" x14ac:dyDescent="0.2">
      <c r="A301" s="15" t="s">
        <v>813</v>
      </c>
      <c r="B301" s="13" t="s">
        <v>313</v>
      </c>
      <c r="C301" s="17">
        <v>750000</v>
      </c>
      <c r="D301" s="14">
        <f ca="1">TODAY()-50</f>
        <v>44497</v>
      </c>
    </row>
    <row r="302" spans="1:4" x14ac:dyDescent="0.2">
      <c r="A302" s="15" t="s">
        <v>814</v>
      </c>
      <c r="B302" s="13" t="s">
        <v>314</v>
      </c>
      <c r="C302" s="17">
        <v>500000</v>
      </c>
      <c r="D302" s="14">
        <f ca="1">TODAY()-112</f>
        <v>44435</v>
      </c>
    </row>
    <row r="303" spans="1:4" x14ac:dyDescent="0.2">
      <c r="A303" s="15" t="s">
        <v>815</v>
      </c>
      <c r="B303" s="13" t="s">
        <v>315</v>
      </c>
      <c r="C303" s="17">
        <v>300000</v>
      </c>
      <c r="D303" s="14">
        <f ca="1">TODAY()-115</f>
        <v>44432</v>
      </c>
    </row>
    <row r="304" spans="1:4" x14ac:dyDescent="0.2">
      <c r="A304" s="15" t="s">
        <v>816</v>
      </c>
      <c r="B304" s="13" t="s">
        <v>316</v>
      </c>
      <c r="C304" s="17">
        <v>1000000</v>
      </c>
      <c r="D304" s="14">
        <f ca="1">TODAY()-86</f>
        <v>44461</v>
      </c>
    </row>
    <row r="305" spans="1:4" x14ac:dyDescent="0.2">
      <c r="A305" s="15" t="s">
        <v>817</v>
      </c>
      <c r="B305" s="13" t="s">
        <v>317</v>
      </c>
      <c r="C305" s="17">
        <v>250000</v>
      </c>
      <c r="D305" s="14">
        <f ca="1">TODAY()-114</f>
        <v>44433</v>
      </c>
    </row>
    <row r="306" spans="1:4" x14ac:dyDescent="0.2">
      <c r="A306" s="15" t="s">
        <v>818</v>
      </c>
      <c r="B306" s="13" t="s">
        <v>318</v>
      </c>
      <c r="C306" s="17">
        <v>350000</v>
      </c>
      <c r="D306" s="14">
        <f ca="1">TODAY()-145</f>
        <v>44402</v>
      </c>
    </row>
    <row r="307" spans="1:4" x14ac:dyDescent="0.2">
      <c r="A307" s="15" t="s">
        <v>819</v>
      </c>
      <c r="B307" s="13" t="s">
        <v>319</v>
      </c>
      <c r="C307" s="17">
        <v>1100000</v>
      </c>
      <c r="D307" s="14">
        <f ca="1">TODAY()-43</f>
        <v>44504</v>
      </c>
    </row>
    <row r="308" spans="1:4" x14ac:dyDescent="0.2">
      <c r="A308" s="15" t="s">
        <v>820</v>
      </c>
      <c r="B308" s="13" t="s">
        <v>320</v>
      </c>
      <c r="C308" s="17">
        <v>450000</v>
      </c>
      <c r="D308" s="14">
        <f ca="1">TODAY()-110</f>
        <v>44437</v>
      </c>
    </row>
    <row r="309" spans="1:4" x14ac:dyDescent="0.2">
      <c r="A309" s="15" t="s">
        <v>821</v>
      </c>
      <c r="B309" s="13" t="s">
        <v>321</v>
      </c>
      <c r="C309" s="17">
        <v>600000</v>
      </c>
      <c r="D309" s="14">
        <f ca="1">TODAY()-27</f>
        <v>44520</v>
      </c>
    </row>
    <row r="310" spans="1:4" x14ac:dyDescent="0.2">
      <c r="A310" s="15" t="s">
        <v>822</v>
      </c>
      <c r="B310" s="13" t="s">
        <v>322</v>
      </c>
      <c r="C310" s="17">
        <v>950000</v>
      </c>
      <c r="D310" s="14">
        <f ca="1">TODAY()-45</f>
        <v>44502</v>
      </c>
    </row>
    <row r="311" spans="1:4" x14ac:dyDescent="0.2">
      <c r="A311" s="15" t="s">
        <v>823</v>
      </c>
      <c r="B311" s="13" t="s">
        <v>323</v>
      </c>
      <c r="C311" s="17">
        <v>750000</v>
      </c>
      <c r="D311" s="14">
        <f ca="1">TODAY()-28</f>
        <v>44519</v>
      </c>
    </row>
    <row r="312" spans="1:4" x14ac:dyDescent="0.2">
      <c r="A312" s="15" t="s">
        <v>824</v>
      </c>
      <c r="B312" s="13" t="s">
        <v>324</v>
      </c>
      <c r="C312" s="17">
        <v>750000</v>
      </c>
      <c r="D312" s="14">
        <f ca="1">TODAY()-128</f>
        <v>44419</v>
      </c>
    </row>
    <row r="313" spans="1:4" x14ac:dyDescent="0.2">
      <c r="A313" s="15" t="s">
        <v>825</v>
      </c>
      <c r="B313" s="13" t="s">
        <v>325</v>
      </c>
      <c r="C313" s="17">
        <v>250000</v>
      </c>
      <c r="D313" s="14">
        <f ca="1">TODAY()-63</f>
        <v>44484</v>
      </c>
    </row>
    <row r="314" spans="1:4" x14ac:dyDescent="0.2">
      <c r="A314" s="15" t="s">
        <v>826</v>
      </c>
      <c r="B314" s="13" t="s">
        <v>326</v>
      </c>
      <c r="C314" s="17">
        <v>300000</v>
      </c>
      <c r="D314" s="14">
        <f ca="1">TODAY()-120</f>
        <v>44427</v>
      </c>
    </row>
    <row r="315" spans="1:4" x14ac:dyDescent="0.2">
      <c r="A315" s="15" t="s">
        <v>827</v>
      </c>
      <c r="B315" s="13" t="s">
        <v>327</v>
      </c>
      <c r="C315" s="17">
        <v>550000</v>
      </c>
      <c r="D315" s="14">
        <f ca="1">TODAY()-118</f>
        <v>44429</v>
      </c>
    </row>
    <row r="316" spans="1:4" x14ac:dyDescent="0.2">
      <c r="A316" s="15" t="s">
        <v>828</v>
      </c>
      <c r="B316" s="13" t="s">
        <v>328</v>
      </c>
      <c r="C316" s="17">
        <v>550000</v>
      </c>
      <c r="D316" s="14">
        <f ca="1">TODAY()-88</f>
        <v>44459</v>
      </c>
    </row>
    <row r="317" spans="1:4" x14ac:dyDescent="0.2">
      <c r="A317" s="15" t="s">
        <v>829</v>
      </c>
      <c r="B317" s="13" t="s">
        <v>329</v>
      </c>
      <c r="C317" s="17">
        <v>550000</v>
      </c>
      <c r="D317" s="14">
        <f ca="1">TODAY()-114</f>
        <v>44433</v>
      </c>
    </row>
    <row r="318" spans="1:4" x14ac:dyDescent="0.2">
      <c r="A318" s="15" t="s">
        <v>830</v>
      </c>
      <c r="B318" s="13" t="s">
        <v>330</v>
      </c>
      <c r="C318" s="17">
        <v>1000000</v>
      </c>
      <c r="D318" s="14">
        <f ca="1">TODAY()-42</f>
        <v>44505</v>
      </c>
    </row>
    <row r="319" spans="1:4" x14ac:dyDescent="0.2">
      <c r="A319" s="15" t="s">
        <v>831</v>
      </c>
      <c r="B319" s="13" t="s">
        <v>331</v>
      </c>
      <c r="C319" s="17">
        <v>800000</v>
      </c>
      <c r="D319" s="14">
        <f ca="1">TODAY()-90</f>
        <v>44457</v>
      </c>
    </row>
    <row r="320" spans="1:4" x14ac:dyDescent="0.2">
      <c r="A320" s="15" t="s">
        <v>832</v>
      </c>
      <c r="B320" s="13" t="s">
        <v>332</v>
      </c>
      <c r="C320" s="17">
        <v>1100000</v>
      </c>
      <c r="D320" s="14">
        <f ca="1">TODAY()-121</f>
        <v>44426</v>
      </c>
    </row>
    <row r="321" spans="1:4" x14ac:dyDescent="0.2">
      <c r="A321" s="15" t="s">
        <v>833</v>
      </c>
      <c r="B321" s="13" t="s">
        <v>333</v>
      </c>
      <c r="C321" s="17">
        <v>450000</v>
      </c>
      <c r="D321" s="14">
        <f ca="1">TODAY()-130</f>
        <v>44417</v>
      </c>
    </row>
    <row r="322" spans="1:4" x14ac:dyDescent="0.2">
      <c r="A322" s="15" t="s">
        <v>834</v>
      </c>
      <c r="B322" s="13" t="s">
        <v>334</v>
      </c>
      <c r="C322" s="17">
        <v>650000</v>
      </c>
      <c r="D322" s="14">
        <f ca="1">TODAY()-119</f>
        <v>44428</v>
      </c>
    </row>
    <row r="323" spans="1:4" x14ac:dyDescent="0.2">
      <c r="A323" s="15" t="s">
        <v>835</v>
      </c>
      <c r="B323" s="13" t="s">
        <v>335</v>
      </c>
      <c r="C323" s="17">
        <v>500000</v>
      </c>
      <c r="D323" s="14">
        <f ca="1">TODAY()-120</f>
        <v>44427</v>
      </c>
    </row>
    <row r="324" spans="1:4" x14ac:dyDescent="0.2">
      <c r="A324" s="15" t="s">
        <v>836</v>
      </c>
      <c r="B324" s="13" t="s">
        <v>336</v>
      </c>
      <c r="C324" s="17">
        <v>1150000</v>
      </c>
      <c r="D324" s="14">
        <f ca="1">TODAY()-74</f>
        <v>44473</v>
      </c>
    </row>
    <row r="325" spans="1:4" x14ac:dyDescent="0.2">
      <c r="A325" s="15" t="s">
        <v>837</v>
      </c>
      <c r="B325" s="13" t="s">
        <v>337</v>
      </c>
      <c r="C325" s="17">
        <v>700000</v>
      </c>
      <c r="D325" s="14">
        <f ca="1">TODAY()-43</f>
        <v>44504</v>
      </c>
    </row>
    <row r="326" spans="1:4" x14ac:dyDescent="0.2">
      <c r="A326" s="15" t="s">
        <v>838</v>
      </c>
      <c r="B326" s="13" t="s">
        <v>338</v>
      </c>
      <c r="C326" s="17">
        <v>250000</v>
      </c>
      <c r="D326" s="14">
        <f ca="1">TODAY()-139</f>
        <v>44408</v>
      </c>
    </row>
    <row r="327" spans="1:4" x14ac:dyDescent="0.2">
      <c r="A327" s="15" t="s">
        <v>839</v>
      </c>
      <c r="B327" s="13" t="s">
        <v>339</v>
      </c>
      <c r="C327" s="17">
        <v>950000</v>
      </c>
      <c r="D327" s="14">
        <f ca="1">TODAY()-151</f>
        <v>44396</v>
      </c>
    </row>
    <row r="328" spans="1:4" x14ac:dyDescent="0.2">
      <c r="A328" s="15" t="s">
        <v>840</v>
      </c>
      <c r="B328" s="13" t="s">
        <v>340</v>
      </c>
      <c r="C328" s="17">
        <v>300000</v>
      </c>
      <c r="D328" s="14">
        <f ca="1">TODAY()-103</f>
        <v>44444</v>
      </c>
    </row>
    <row r="329" spans="1:4" x14ac:dyDescent="0.2">
      <c r="A329" s="15" t="s">
        <v>841</v>
      </c>
      <c r="B329" s="13" t="s">
        <v>341</v>
      </c>
      <c r="C329" s="17">
        <v>300000</v>
      </c>
      <c r="D329" s="14">
        <f ca="1">TODAY()-127</f>
        <v>44420</v>
      </c>
    </row>
    <row r="330" spans="1:4" x14ac:dyDescent="0.2">
      <c r="A330" s="15" t="s">
        <v>842</v>
      </c>
      <c r="B330" s="13" t="s">
        <v>342</v>
      </c>
      <c r="C330" s="17">
        <v>1200000</v>
      </c>
      <c r="D330" s="14">
        <f ca="1">TODAY()-51</f>
        <v>44496</v>
      </c>
    </row>
    <row r="331" spans="1:4" x14ac:dyDescent="0.2">
      <c r="A331" s="15" t="s">
        <v>843</v>
      </c>
      <c r="B331" s="13" t="s">
        <v>343</v>
      </c>
      <c r="C331" s="17">
        <v>400000</v>
      </c>
      <c r="D331" s="14">
        <f ca="1">TODAY()-121</f>
        <v>44426</v>
      </c>
    </row>
    <row r="332" spans="1:4" x14ac:dyDescent="0.2">
      <c r="A332" s="15" t="s">
        <v>844</v>
      </c>
      <c r="B332" s="13" t="s">
        <v>344</v>
      </c>
      <c r="C332" s="17">
        <v>1100000</v>
      </c>
      <c r="D332" s="14">
        <f ca="1">TODAY()-68</f>
        <v>44479</v>
      </c>
    </row>
    <row r="333" spans="1:4" x14ac:dyDescent="0.2">
      <c r="A333" s="15" t="s">
        <v>845</v>
      </c>
      <c r="B333" s="13" t="s">
        <v>345</v>
      </c>
      <c r="C333" s="17">
        <v>350000</v>
      </c>
      <c r="D333" s="14">
        <f ca="1">TODAY()-145</f>
        <v>44402</v>
      </c>
    </row>
    <row r="334" spans="1:4" x14ac:dyDescent="0.2">
      <c r="A334" s="15" t="s">
        <v>846</v>
      </c>
      <c r="B334" s="13" t="s">
        <v>346</v>
      </c>
      <c r="C334" s="17">
        <v>950000</v>
      </c>
      <c r="D334" s="14">
        <f ca="1">TODAY()-133</f>
        <v>44414</v>
      </c>
    </row>
    <row r="335" spans="1:4" x14ac:dyDescent="0.2">
      <c r="A335" s="15" t="s">
        <v>847</v>
      </c>
      <c r="B335" s="13" t="s">
        <v>347</v>
      </c>
      <c r="C335" s="17">
        <v>1100000</v>
      </c>
      <c r="D335" s="14">
        <f ca="1">TODAY()-140</f>
        <v>44407</v>
      </c>
    </row>
    <row r="336" spans="1:4" x14ac:dyDescent="0.2">
      <c r="A336" s="15" t="s">
        <v>848</v>
      </c>
      <c r="B336" s="13" t="s">
        <v>348</v>
      </c>
      <c r="C336" s="17">
        <v>1200000</v>
      </c>
      <c r="D336" s="14">
        <f ca="1">TODAY()-124</f>
        <v>44423</v>
      </c>
    </row>
    <row r="337" spans="1:4" x14ac:dyDescent="0.2">
      <c r="A337" s="15" t="s">
        <v>849</v>
      </c>
      <c r="B337" s="13" t="s">
        <v>349</v>
      </c>
      <c r="C337" s="17">
        <v>950000</v>
      </c>
      <c r="D337" s="14">
        <f ca="1">TODAY()-35</f>
        <v>44512</v>
      </c>
    </row>
    <row r="338" spans="1:4" x14ac:dyDescent="0.2">
      <c r="A338" s="15" t="s">
        <v>850</v>
      </c>
      <c r="B338" s="13" t="s">
        <v>350</v>
      </c>
      <c r="C338" s="17">
        <v>1150000</v>
      </c>
      <c r="D338" s="14">
        <f ca="1">TODAY()-48</f>
        <v>44499</v>
      </c>
    </row>
    <row r="339" spans="1:4" x14ac:dyDescent="0.2">
      <c r="A339" s="15" t="s">
        <v>851</v>
      </c>
      <c r="B339" s="13" t="s">
        <v>351</v>
      </c>
      <c r="C339" s="17">
        <v>300000</v>
      </c>
      <c r="D339" s="14">
        <f ca="1">TODAY()-81</f>
        <v>44466</v>
      </c>
    </row>
    <row r="340" spans="1:4" x14ac:dyDescent="0.2">
      <c r="A340" s="15" t="s">
        <v>852</v>
      </c>
      <c r="B340" s="13" t="s">
        <v>352</v>
      </c>
      <c r="C340" s="17">
        <v>1050000</v>
      </c>
      <c r="D340" s="14">
        <f ca="1">TODAY()-48</f>
        <v>44499</v>
      </c>
    </row>
    <row r="341" spans="1:4" x14ac:dyDescent="0.2">
      <c r="A341" s="15" t="s">
        <v>853</v>
      </c>
      <c r="B341" s="13" t="s">
        <v>353</v>
      </c>
      <c r="C341" s="17">
        <v>500000</v>
      </c>
      <c r="D341" s="14">
        <f ca="1">TODAY()-45</f>
        <v>44502</v>
      </c>
    </row>
    <row r="342" spans="1:4" x14ac:dyDescent="0.2">
      <c r="A342" s="15" t="s">
        <v>854</v>
      </c>
      <c r="B342" s="13" t="s">
        <v>354</v>
      </c>
      <c r="C342" s="17">
        <v>250000</v>
      </c>
      <c r="D342" s="14">
        <f ca="1">TODAY()-125</f>
        <v>44422</v>
      </c>
    </row>
    <row r="343" spans="1:4" x14ac:dyDescent="0.2">
      <c r="A343" s="15" t="s">
        <v>855</v>
      </c>
      <c r="B343" s="13" t="s">
        <v>355</v>
      </c>
      <c r="C343" s="17">
        <v>300000</v>
      </c>
      <c r="D343" s="14">
        <f ca="1">TODAY()-68</f>
        <v>44479</v>
      </c>
    </row>
    <row r="344" spans="1:4" x14ac:dyDescent="0.2">
      <c r="A344" s="15" t="s">
        <v>856</v>
      </c>
      <c r="B344" s="13" t="s">
        <v>356</v>
      </c>
      <c r="C344" s="17">
        <v>1250000</v>
      </c>
      <c r="D344" s="14">
        <f ca="1">TODAY()-136</f>
        <v>44411</v>
      </c>
    </row>
    <row r="345" spans="1:4" x14ac:dyDescent="0.2">
      <c r="A345" s="15" t="s">
        <v>857</v>
      </c>
      <c r="B345" s="13" t="s">
        <v>357</v>
      </c>
      <c r="C345" s="17">
        <v>300000</v>
      </c>
      <c r="D345" s="14">
        <f ca="1">TODAY()-78</f>
        <v>44469</v>
      </c>
    </row>
    <row r="346" spans="1:4" x14ac:dyDescent="0.2">
      <c r="A346" s="15" t="s">
        <v>858</v>
      </c>
      <c r="B346" s="13" t="s">
        <v>358</v>
      </c>
      <c r="C346" s="17">
        <v>1150000</v>
      </c>
      <c r="D346" s="14">
        <f ca="1">TODAY()-67</f>
        <v>44480</v>
      </c>
    </row>
    <row r="347" spans="1:4" x14ac:dyDescent="0.2">
      <c r="A347" s="15" t="s">
        <v>859</v>
      </c>
      <c r="B347" s="13" t="s">
        <v>359</v>
      </c>
      <c r="C347" s="17">
        <v>1150000</v>
      </c>
      <c r="D347" s="14">
        <f ca="1">TODAY()-39</f>
        <v>44508</v>
      </c>
    </row>
    <row r="348" spans="1:4" x14ac:dyDescent="0.2">
      <c r="A348" s="15" t="s">
        <v>860</v>
      </c>
      <c r="B348" s="13" t="s">
        <v>360</v>
      </c>
      <c r="C348" s="17">
        <v>700000</v>
      </c>
      <c r="D348" s="14">
        <f ca="1">TODAY()-74</f>
        <v>44473</v>
      </c>
    </row>
    <row r="349" spans="1:4" x14ac:dyDescent="0.2">
      <c r="A349" s="15" t="s">
        <v>861</v>
      </c>
      <c r="B349" s="13" t="s">
        <v>361</v>
      </c>
      <c r="C349" s="17">
        <v>600000</v>
      </c>
      <c r="D349" s="14">
        <f ca="1">TODAY()-68</f>
        <v>44479</v>
      </c>
    </row>
    <row r="350" spans="1:4" x14ac:dyDescent="0.2">
      <c r="A350" s="15" t="s">
        <v>862</v>
      </c>
      <c r="B350" s="13" t="s">
        <v>362</v>
      </c>
      <c r="C350" s="17">
        <v>950000</v>
      </c>
      <c r="D350" s="14">
        <f ca="1">TODAY()-128</f>
        <v>44419</v>
      </c>
    </row>
    <row r="351" spans="1:4" x14ac:dyDescent="0.2">
      <c r="A351" s="15" t="s">
        <v>863</v>
      </c>
      <c r="B351" s="13" t="s">
        <v>363</v>
      </c>
      <c r="C351" s="17">
        <v>950000</v>
      </c>
      <c r="D351" s="14">
        <f ca="1">TODAY()-148</f>
        <v>44399</v>
      </c>
    </row>
    <row r="352" spans="1:4" x14ac:dyDescent="0.2">
      <c r="A352" s="15" t="s">
        <v>864</v>
      </c>
      <c r="B352" s="13" t="s">
        <v>364</v>
      </c>
      <c r="C352" s="17">
        <v>350000</v>
      </c>
      <c r="D352" s="14">
        <f ca="1">TODAY()-23</f>
        <v>44524</v>
      </c>
    </row>
    <row r="353" spans="1:4" x14ac:dyDescent="0.2">
      <c r="A353" s="15" t="s">
        <v>865</v>
      </c>
      <c r="B353" s="13" t="s">
        <v>365</v>
      </c>
      <c r="C353" s="17">
        <v>950000</v>
      </c>
      <c r="D353" s="14">
        <f ca="1">TODAY()-70</f>
        <v>44477</v>
      </c>
    </row>
    <row r="354" spans="1:4" x14ac:dyDescent="0.2">
      <c r="A354" s="15" t="s">
        <v>866</v>
      </c>
      <c r="B354" s="13" t="s">
        <v>366</v>
      </c>
      <c r="C354" s="17">
        <v>900000</v>
      </c>
      <c r="D354" s="14">
        <f ca="1">TODAY()-63</f>
        <v>44484</v>
      </c>
    </row>
    <row r="355" spans="1:4" x14ac:dyDescent="0.2">
      <c r="A355" s="15" t="s">
        <v>867</v>
      </c>
      <c r="B355" s="13" t="s">
        <v>367</v>
      </c>
      <c r="C355" s="17">
        <v>900000</v>
      </c>
      <c r="D355" s="14">
        <f ca="1">TODAY()-143</f>
        <v>44404</v>
      </c>
    </row>
    <row r="356" spans="1:4" x14ac:dyDescent="0.2">
      <c r="A356" s="15" t="s">
        <v>868</v>
      </c>
      <c r="B356" s="13" t="s">
        <v>368</v>
      </c>
      <c r="C356" s="17">
        <v>800000</v>
      </c>
      <c r="D356" s="14">
        <f ca="1">TODAY()-46</f>
        <v>44501</v>
      </c>
    </row>
    <row r="357" spans="1:4" x14ac:dyDescent="0.2">
      <c r="A357" s="15" t="s">
        <v>869</v>
      </c>
      <c r="B357" s="13" t="s">
        <v>369</v>
      </c>
      <c r="C357" s="17">
        <v>900000</v>
      </c>
      <c r="D357" s="14">
        <f ca="1">TODAY()-33</f>
        <v>44514</v>
      </c>
    </row>
    <row r="358" spans="1:4" x14ac:dyDescent="0.2">
      <c r="A358" s="15" t="s">
        <v>870</v>
      </c>
      <c r="B358" s="13" t="s">
        <v>370</v>
      </c>
      <c r="C358" s="17">
        <v>1200000</v>
      </c>
      <c r="D358" s="14">
        <f ca="1">TODAY()-34</f>
        <v>44513</v>
      </c>
    </row>
    <row r="359" spans="1:4" x14ac:dyDescent="0.2">
      <c r="A359" s="15" t="s">
        <v>871</v>
      </c>
      <c r="B359" s="13" t="s">
        <v>371</v>
      </c>
      <c r="C359" s="17">
        <v>400000</v>
      </c>
      <c r="D359" s="14">
        <f ca="1">TODAY()-62</f>
        <v>44485</v>
      </c>
    </row>
    <row r="360" spans="1:4" x14ac:dyDescent="0.2">
      <c r="A360" s="15" t="s">
        <v>872</v>
      </c>
      <c r="B360" s="13" t="s">
        <v>372</v>
      </c>
      <c r="C360" s="17">
        <v>500000</v>
      </c>
      <c r="D360" s="14">
        <f ca="1">TODAY()-148</f>
        <v>44399</v>
      </c>
    </row>
    <row r="361" spans="1:4" x14ac:dyDescent="0.2">
      <c r="A361" s="15" t="s">
        <v>873</v>
      </c>
      <c r="B361" s="13" t="s">
        <v>373</v>
      </c>
      <c r="C361" s="17">
        <v>1200000</v>
      </c>
      <c r="D361" s="14">
        <f ca="1">TODAY()-151</f>
        <v>44396</v>
      </c>
    </row>
    <row r="362" spans="1:4" x14ac:dyDescent="0.2">
      <c r="A362" s="15" t="s">
        <v>874</v>
      </c>
      <c r="B362" s="13" t="s">
        <v>374</v>
      </c>
      <c r="C362" s="17">
        <v>400000</v>
      </c>
      <c r="D362" s="14">
        <f ca="1">TODAY()-74</f>
        <v>44473</v>
      </c>
    </row>
    <row r="363" spans="1:4" x14ac:dyDescent="0.2">
      <c r="A363" s="15" t="s">
        <v>875</v>
      </c>
      <c r="B363" s="13" t="s">
        <v>375</v>
      </c>
      <c r="C363" s="17">
        <v>250000</v>
      </c>
      <c r="D363" s="14">
        <f ca="1">TODAY()-96</f>
        <v>44451</v>
      </c>
    </row>
    <row r="364" spans="1:4" x14ac:dyDescent="0.2">
      <c r="A364" s="15" t="s">
        <v>876</v>
      </c>
      <c r="B364" s="13" t="s">
        <v>376</v>
      </c>
      <c r="C364" s="17">
        <v>700000</v>
      </c>
      <c r="D364" s="14">
        <f ca="1">TODAY()-29</f>
        <v>44518</v>
      </c>
    </row>
    <row r="365" spans="1:4" x14ac:dyDescent="0.2">
      <c r="A365" s="15" t="s">
        <v>877</v>
      </c>
      <c r="B365" s="13" t="s">
        <v>377</v>
      </c>
      <c r="C365" s="17">
        <v>800000</v>
      </c>
      <c r="D365" s="14">
        <f ca="1">TODAY()-150</f>
        <v>44397</v>
      </c>
    </row>
    <row r="366" spans="1:4" x14ac:dyDescent="0.2">
      <c r="A366" s="15" t="s">
        <v>878</v>
      </c>
      <c r="B366" s="13" t="s">
        <v>378</v>
      </c>
      <c r="C366" s="17">
        <v>800000</v>
      </c>
      <c r="D366" s="14">
        <f ca="1">TODAY()-58</f>
        <v>44489</v>
      </c>
    </row>
    <row r="367" spans="1:4" x14ac:dyDescent="0.2">
      <c r="A367" s="15" t="s">
        <v>879</v>
      </c>
      <c r="B367" s="13" t="s">
        <v>379</v>
      </c>
      <c r="C367" s="17">
        <v>1200000</v>
      </c>
      <c r="D367" s="14">
        <f ca="1">TODAY()-146</f>
        <v>44401</v>
      </c>
    </row>
    <row r="368" spans="1:4" x14ac:dyDescent="0.2">
      <c r="A368" s="15" t="s">
        <v>880</v>
      </c>
      <c r="B368" s="13" t="s">
        <v>380</v>
      </c>
      <c r="C368" s="17">
        <v>600000</v>
      </c>
      <c r="D368" s="14">
        <f ca="1">TODAY()-55</f>
        <v>44492</v>
      </c>
    </row>
    <row r="369" spans="1:4" x14ac:dyDescent="0.2">
      <c r="A369" s="15" t="s">
        <v>881</v>
      </c>
      <c r="B369" s="13" t="s">
        <v>381</v>
      </c>
      <c r="C369" s="17">
        <v>800000</v>
      </c>
      <c r="D369" s="14">
        <f ca="1">TODAY()-74</f>
        <v>44473</v>
      </c>
    </row>
    <row r="370" spans="1:4" x14ac:dyDescent="0.2">
      <c r="A370" s="15" t="s">
        <v>882</v>
      </c>
      <c r="B370" s="13" t="s">
        <v>382</v>
      </c>
      <c r="C370" s="17">
        <v>1200000</v>
      </c>
      <c r="D370" s="14">
        <f ca="1">TODAY()-93</f>
        <v>44454</v>
      </c>
    </row>
    <row r="371" spans="1:4" x14ac:dyDescent="0.2">
      <c r="A371" s="15" t="s">
        <v>883</v>
      </c>
      <c r="B371" s="13" t="s">
        <v>383</v>
      </c>
      <c r="C371" s="17">
        <v>900000</v>
      </c>
      <c r="D371" s="14">
        <f ca="1">TODAY()-142</f>
        <v>44405</v>
      </c>
    </row>
    <row r="372" spans="1:4" x14ac:dyDescent="0.2">
      <c r="A372" s="15" t="s">
        <v>884</v>
      </c>
      <c r="B372" s="13" t="s">
        <v>384</v>
      </c>
      <c r="C372" s="17">
        <v>500000</v>
      </c>
      <c r="D372" s="14">
        <f ca="1">TODAY()-111</f>
        <v>44436</v>
      </c>
    </row>
    <row r="373" spans="1:4" x14ac:dyDescent="0.2">
      <c r="A373" s="15" t="s">
        <v>885</v>
      </c>
      <c r="B373" s="13" t="s">
        <v>385</v>
      </c>
      <c r="C373" s="17">
        <v>1150000</v>
      </c>
      <c r="D373" s="14">
        <f ca="1">TODAY()-44</f>
        <v>44503</v>
      </c>
    </row>
    <row r="374" spans="1:4" x14ac:dyDescent="0.2">
      <c r="A374" s="15" t="s">
        <v>886</v>
      </c>
      <c r="B374" s="13" t="s">
        <v>386</v>
      </c>
      <c r="C374" s="17">
        <v>1000000</v>
      </c>
      <c r="D374" s="14">
        <f ca="1">TODAY()-80</f>
        <v>44467</v>
      </c>
    </row>
    <row r="375" spans="1:4" x14ac:dyDescent="0.2">
      <c r="A375" s="15" t="s">
        <v>887</v>
      </c>
      <c r="B375" s="13" t="s">
        <v>387</v>
      </c>
      <c r="C375" s="17">
        <v>400000</v>
      </c>
      <c r="D375" s="14">
        <f ca="1">TODAY()-90</f>
        <v>44457</v>
      </c>
    </row>
    <row r="376" spans="1:4" x14ac:dyDescent="0.2">
      <c r="A376" s="15" t="s">
        <v>888</v>
      </c>
      <c r="B376" s="13" t="s">
        <v>388</v>
      </c>
      <c r="C376" s="17">
        <v>250000</v>
      </c>
      <c r="D376" s="14">
        <f ca="1">TODAY()-42</f>
        <v>44505</v>
      </c>
    </row>
    <row r="377" spans="1:4" x14ac:dyDescent="0.2">
      <c r="A377" s="15" t="s">
        <v>889</v>
      </c>
      <c r="B377" s="13" t="s">
        <v>389</v>
      </c>
      <c r="C377" s="17">
        <v>250000</v>
      </c>
      <c r="D377" s="14">
        <f ca="1">TODAY()-63</f>
        <v>44484</v>
      </c>
    </row>
    <row r="378" spans="1:4" x14ac:dyDescent="0.2">
      <c r="A378" s="15" t="s">
        <v>890</v>
      </c>
      <c r="B378" s="13" t="s">
        <v>390</v>
      </c>
      <c r="C378" s="17">
        <v>750000</v>
      </c>
      <c r="D378" s="14">
        <f ca="1">TODAY()-28</f>
        <v>44519</v>
      </c>
    </row>
    <row r="379" spans="1:4" x14ac:dyDescent="0.2">
      <c r="A379" s="15" t="s">
        <v>891</v>
      </c>
      <c r="B379" s="13" t="s">
        <v>391</v>
      </c>
      <c r="C379" s="17">
        <v>250000</v>
      </c>
      <c r="D379" s="14">
        <f ca="1">TODAY()-141</f>
        <v>44406</v>
      </c>
    </row>
    <row r="380" spans="1:4" x14ac:dyDescent="0.2">
      <c r="A380" s="15" t="s">
        <v>892</v>
      </c>
      <c r="B380" s="13" t="s">
        <v>392</v>
      </c>
      <c r="C380" s="17">
        <v>350000</v>
      </c>
      <c r="D380" s="14">
        <f ca="1">TODAY()-25</f>
        <v>44522</v>
      </c>
    </row>
    <row r="381" spans="1:4" x14ac:dyDescent="0.2">
      <c r="A381" s="15" t="s">
        <v>893</v>
      </c>
      <c r="B381" s="13" t="s">
        <v>393</v>
      </c>
      <c r="C381" s="17">
        <v>950000</v>
      </c>
      <c r="D381" s="14">
        <f ca="1">TODAY()-75</f>
        <v>44472</v>
      </c>
    </row>
    <row r="382" spans="1:4" x14ac:dyDescent="0.2">
      <c r="A382" s="15" t="s">
        <v>894</v>
      </c>
      <c r="B382" s="13" t="s">
        <v>394</v>
      </c>
      <c r="C382" s="17">
        <v>850000</v>
      </c>
      <c r="D382" s="14">
        <f ca="1">TODAY()-114</f>
        <v>44433</v>
      </c>
    </row>
    <row r="383" spans="1:4" x14ac:dyDescent="0.2">
      <c r="A383" s="15" t="s">
        <v>895</v>
      </c>
      <c r="B383" s="13" t="s">
        <v>395</v>
      </c>
      <c r="C383" s="17">
        <v>550000</v>
      </c>
      <c r="D383" s="14">
        <f ca="1">TODAY()-154</f>
        <v>44393</v>
      </c>
    </row>
    <row r="384" spans="1:4" x14ac:dyDescent="0.2">
      <c r="A384" s="15" t="s">
        <v>896</v>
      </c>
      <c r="B384" s="13" t="s">
        <v>396</v>
      </c>
      <c r="C384" s="17">
        <v>600000</v>
      </c>
      <c r="D384" s="14">
        <f ca="1">TODAY()-147</f>
        <v>44400</v>
      </c>
    </row>
    <row r="385" spans="1:4" x14ac:dyDescent="0.2">
      <c r="A385" s="15" t="s">
        <v>897</v>
      </c>
      <c r="B385" s="13" t="s">
        <v>397</v>
      </c>
      <c r="C385" s="17">
        <v>1200000</v>
      </c>
      <c r="D385" s="14">
        <f ca="1">TODAY()-21</f>
        <v>44526</v>
      </c>
    </row>
    <row r="386" spans="1:4" x14ac:dyDescent="0.2">
      <c r="A386" s="15" t="s">
        <v>898</v>
      </c>
      <c r="B386" s="13" t="s">
        <v>398</v>
      </c>
      <c r="C386" s="17">
        <v>600000</v>
      </c>
      <c r="D386" s="14">
        <f ca="1">TODAY()-130</f>
        <v>44417</v>
      </c>
    </row>
    <row r="387" spans="1:4" x14ac:dyDescent="0.2">
      <c r="A387" s="15" t="s">
        <v>899</v>
      </c>
      <c r="B387" s="13" t="s">
        <v>399</v>
      </c>
      <c r="C387" s="17">
        <v>1200000</v>
      </c>
      <c r="D387" s="14">
        <f ca="1">TODAY()-133</f>
        <v>44414</v>
      </c>
    </row>
    <row r="388" spans="1:4" x14ac:dyDescent="0.2">
      <c r="A388" s="15" t="s">
        <v>900</v>
      </c>
      <c r="B388" s="13" t="s">
        <v>400</v>
      </c>
      <c r="C388" s="17">
        <v>250000</v>
      </c>
      <c r="D388" s="14">
        <f ca="1">TODAY()-36</f>
        <v>44511</v>
      </c>
    </row>
    <row r="389" spans="1:4" x14ac:dyDescent="0.2">
      <c r="A389" s="15" t="s">
        <v>901</v>
      </c>
      <c r="B389" s="13" t="s">
        <v>401</v>
      </c>
      <c r="C389" s="17">
        <v>400000</v>
      </c>
      <c r="D389" s="14">
        <f ca="1">TODAY()-62</f>
        <v>44485</v>
      </c>
    </row>
    <row r="390" spans="1:4" x14ac:dyDescent="0.2">
      <c r="A390" s="15" t="s">
        <v>902</v>
      </c>
      <c r="B390" s="13" t="s">
        <v>402</v>
      </c>
      <c r="C390" s="17">
        <v>550000</v>
      </c>
      <c r="D390" s="14">
        <f ca="1">TODAY()-147</f>
        <v>44400</v>
      </c>
    </row>
    <row r="391" spans="1:4" x14ac:dyDescent="0.2">
      <c r="A391" s="15" t="s">
        <v>903</v>
      </c>
      <c r="B391" s="13" t="s">
        <v>403</v>
      </c>
      <c r="C391" s="17">
        <v>1000000</v>
      </c>
      <c r="D391" s="14">
        <f ca="1">TODAY()-33</f>
        <v>44514</v>
      </c>
    </row>
    <row r="392" spans="1:4" x14ac:dyDescent="0.2">
      <c r="A392" s="15" t="s">
        <v>904</v>
      </c>
      <c r="B392" s="13" t="s">
        <v>404</v>
      </c>
      <c r="C392" s="17">
        <v>1100000</v>
      </c>
      <c r="D392" s="14">
        <f ca="1">TODAY()-118</f>
        <v>44429</v>
      </c>
    </row>
    <row r="393" spans="1:4" x14ac:dyDescent="0.2">
      <c r="A393" s="15" t="s">
        <v>905</v>
      </c>
      <c r="B393" s="13" t="s">
        <v>405</v>
      </c>
      <c r="C393" s="17">
        <v>350000</v>
      </c>
      <c r="D393" s="14">
        <f ca="1">TODAY()-60</f>
        <v>44487</v>
      </c>
    </row>
    <row r="394" spans="1:4" x14ac:dyDescent="0.2">
      <c r="A394" s="15" t="s">
        <v>906</v>
      </c>
      <c r="B394" s="13" t="s">
        <v>406</v>
      </c>
      <c r="C394" s="17">
        <v>700000</v>
      </c>
      <c r="D394" s="14">
        <f ca="1">TODAY()-158</f>
        <v>44389</v>
      </c>
    </row>
    <row r="395" spans="1:4" x14ac:dyDescent="0.2">
      <c r="A395" s="15" t="s">
        <v>907</v>
      </c>
      <c r="B395" s="13" t="s">
        <v>407</v>
      </c>
      <c r="C395" s="17">
        <v>500000</v>
      </c>
      <c r="D395" s="14">
        <f ca="1">TODAY()-149</f>
        <v>44398</v>
      </c>
    </row>
    <row r="396" spans="1:4" x14ac:dyDescent="0.2">
      <c r="A396" s="15" t="s">
        <v>908</v>
      </c>
      <c r="B396" s="13" t="s">
        <v>408</v>
      </c>
      <c r="C396" s="17">
        <v>800000</v>
      </c>
      <c r="D396" s="14">
        <f ca="1">TODAY()-131</f>
        <v>44416</v>
      </c>
    </row>
    <row r="397" spans="1:4" x14ac:dyDescent="0.2">
      <c r="A397" s="15" t="s">
        <v>909</v>
      </c>
      <c r="B397" s="13" t="s">
        <v>409</v>
      </c>
      <c r="C397" s="17">
        <v>1250000</v>
      </c>
      <c r="D397" s="14">
        <f ca="1">TODAY()-42</f>
        <v>44505</v>
      </c>
    </row>
    <row r="398" spans="1:4" x14ac:dyDescent="0.2">
      <c r="A398" s="15" t="s">
        <v>910</v>
      </c>
      <c r="B398" s="13" t="s">
        <v>410</v>
      </c>
      <c r="C398" s="17">
        <v>800000</v>
      </c>
      <c r="D398" s="14">
        <f ca="1">TODAY()-82</f>
        <v>44465</v>
      </c>
    </row>
    <row r="399" spans="1:4" x14ac:dyDescent="0.2">
      <c r="A399" s="15" t="s">
        <v>911</v>
      </c>
      <c r="B399" s="13" t="s">
        <v>411</v>
      </c>
      <c r="C399" s="17">
        <v>1200000</v>
      </c>
      <c r="D399" s="14">
        <f ca="1">TODAY()-27</f>
        <v>44520</v>
      </c>
    </row>
    <row r="400" spans="1:4" x14ac:dyDescent="0.2">
      <c r="A400" s="15" t="s">
        <v>912</v>
      </c>
      <c r="B400" s="13" t="s">
        <v>412</v>
      </c>
      <c r="C400" s="17">
        <v>500000</v>
      </c>
      <c r="D400" s="14">
        <f ca="1">TODAY()-56</f>
        <v>44491</v>
      </c>
    </row>
    <row r="401" spans="1:4" x14ac:dyDescent="0.2">
      <c r="A401" s="15" t="s">
        <v>913</v>
      </c>
      <c r="B401" s="13" t="s">
        <v>413</v>
      </c>
      <c r="C401" s="17">
        <v>1250000</v>
      </c>
      <c r="D401" s="14">
        <f ca="1">TODAY()-117</f>
        <v>44430</v>
      </c>
    </row>
    <row r="402" spans="1:4" x14ac:dyDescent="0.2">
      <c r="A402" s="15" t="s">
        <v>914</v>
      </c>
      <c r="B402" s="13" t="s">
        <v>414</v>
      </c>
      <c r="C402" s="17">
        <v>700000</v>
      </c>
      <c r="D402" s="14">
        <f ca="1">TODAY()-61</f>
        <v>44486</v>
      </c>
    </row>
    <row r="403" spans="1:4" x14ac:dyDescent="0.2">
      <c r="A403" s="15" t="s">
        <v>915</v>
      </c>
      <c r="B403" s="13" t="s">
        <v>415</v>
      </c>
      <c r="C403" s="17">
        <v>550000</v>
      </c>
      <c r="D403" s="14">
        <f ca="1">TODAY()-60</f>
        <v>44487</v>
      </c>
    </row>
    <row r="404" spans="1:4" x14ac:dyDescent="0.2">
      <c r="A404" s="15" t="s">
        <v>916</v>
      </c>
      <c r="B404" s="13" t="s">
        <v>416</v>
      </c>
      <c r="C404" s="17">
        <v>900000</v>
      </c>
      <c r="D404" s="14">
        <f ca="1">TODAY()-151</f>
        <v>44396</v>
      </c>
    </row>
    <row r="405" spans="1:4" x14ac:dyDescent="0.2">
      <c r="A405" s="15" t="s">
        <v>917</v>
      </c>
      <c r="B405" s="13" t="s">
        <v>417</v>
      </c>
      <c r="C405" s="17">
        <v>250000</v>
      </c>
      <c r="D405" s="14">
        <f ca="1">TODAY()-35</f>
        <v>44512</v>
      </c>
    </row>
    <row r="406" spans="1:4" x14ac:dyDescent="0.2">
      <c r="A406" s="15" t="s">
        <v>918</v>
      </c>
      <c r="B406" s="13" t="s">
        <v>418</v>
      </c>
      <c r="C406" s="17">
        <v>600000</v>
      </c>
      <c r="D406" s="14">
        <f ca="1">TODAY()-92</f>
        <v>44455</v>
      </c>
    </row>
    <row r="407" spans="1:4" x14ac:dyDescent="0.2">
      <c r="A407" s="15" t="s">
        <v>919</v>
      </c>
      <c r="B407" s="13" t="s">
        <v>419</v>
      </c>
      <c r="C407" s="17">
        <v>1200000</v>
      </c>
      <c r="D407" s="14">
        <f ca="1">TODAY()-21</f>
        <v>44526</v>
      </c>
    </row>
    <row r="408" spans="1:4" x14ac:dyDescent="0.2">
      <c r="A408" s="15" t="s">
        <v>920</v>
      </c>
      <c r="B408" s="13" t="s">
        <v>420</v>
      </c>
      <c r="C408" s="17">
        <v>350000</v>
      </c>
      <c r="D408" s="14">
        <f ca="1">TODAY()-86</f>
        <v>44461</v>
      </c>
    </row>
    <row r="409" spans="1:4" x14ac:dyDescent="0.2">
      <c r="A409" s="15" t="s">
        <v>921</v>
      </c>
      <c r="B409" s="13" t="s">
        <v>421</v>
      </c>
      <c r="C409" s="17">
        <v>650000</v>
      </c>
      <c r="D409" s="14">
        <f ca="1">TODAY()-147</f>
        <v>44400</v>
      </c>
    </row>
    <row r="410" spans="1:4" x14ac:dyDescent="0.2">
      <c r="A410" s="15" t="s">
        <v>922</v>
      </c>
      <c r="B410" s="13" t="s">
        <v>422</v>
      </c>
      <c r="C410" s="17">
        <v>250000</v>
      </c>
      <c r="D410" s="14">
        <f ca="1">TODAY()-158</f>
        <v>44389</v>
      </c>
    </row>
    <row r="411" spans="1:4" x14ac:dyDescent="0.2">
      <c r="A411" s="15" t="s">
        <v>923</v>
      </c>
      <c r="B411" s="13" t="s">
        <v>423</v>
      </c>
      <c r="C411" s="17">
        <v>300000</v>
      </c>
      <c r="D411" s="14">
        <f ca="1">TODAY()-92</f>
        <v>44455</v>
      </c>
    </row>
    <row r="412" spans="1:4" x14ac:dyDescent="0.2">
      <c r="A412" s="15" t="s">
        <v>924</v>
      </c>
      <c r="B412" s="13" t="s">
        <v>424</v>
      </c>
      <c r="C412" s="17">
        <v>350000</v>
      </c>
      <c r="D412" s="14">
        <f ca="1">TODAY()-54</f>
        <v>44493</v>
      </c>
    </row>
    <row r="413" spans="1:4" x14ac:dyDescent="0.2">
      <c r="A413" s="15" t="s">
        <v>925</v>
      </c>
      <c r="B413" s="13" t="s">
        <v>425</v>
      </c>
      <c r="C413" s="17">
        <v>750000</v>
      </c>
      <c r="D413" s="14">
        <f ca="1">TODAY()-143</f>
        <v>44404</v>
      </c>
    </row>
    <row r="414" spans="1:4" x14ac:dyDescent="0.2">
      <c r="A414" s="15" t="s">
        <v>926</v>
      </c>
      <c r="B414" s="13" t="s">
        <v>426</v>
      </c>
      <c r="C414" s="17">
        <v>500000</v>
      </c>
      <c r="D414" s="14">
        <f ca="1">TODAY()-156</f>
        <v>44391</v>
      </c>
    </row>
    <row r="415" spans="1:4" x14ac:dyDescent="0.2">
      <c r="A415" s="15" t="s">
        <v>927</v>
      </c>
      <c r="B415" s="13" t="s">
        <v>427</v>
      </c>
      <c r="C415" s="17">
        <v>750000</v>
      </c>
      <c r="D415" s="14">
        <f ca="1">TODAY()-49</f>
        <v>44498</v>
      </c>
    </row>
    <row r="416" spans="1:4" x14ac:dyDescent="0.2">
      <c r="A416" s="15" t="s">
        <v>928</v>
      </c>
      <c r="B416" s="13" t="s">
        <v>428</v>
      </c>
      <c r="C416" s="17">
        <v>650000</v>
      </c>
      <c r="D416" s="14">
        <f ca="1">TODAY()-69</f>
        <v>44478</v>
      </c>
    </row>
    <row r="417" spans="1:4" x14ac:dyDescent="0.2">
      <c r="A417" s="15" t="s">
        <v>929</v>
      </c>
      <c r="B417" s="13" t="s">
        <v>429</v>
      </c>
      <c r="C417" s="17">
        <v>1000000</v>
      </c>
      <c r="D417" s="14">
        <f ca="1">TODAY()-149</f>
        <v>44398</v>
      </c>
    </row>
    <row r="418" spans="1:4" x14ac:dyDescent="0.2">
      <c r="A418" s="15" t="s">
        <v>930</v>
      </c>
      <c r="B418" s="13" t="s">
        <v>429</v>
      </c>
      <c r="C418" s="17">
        <v>550000</v>
      </c>
      <c r="D418" s="14">
        <f ca="1">TODAY()-116</f>
        <v>44431</v>
      </c>
    </row>
    <row r="419" spans="1:4" x14ac:dyDescent="0.2">
      <c r="A419" s="15" t="s">
        <v>931</v>
      </c>
      <c r="B419" s="13" t="s">
        <v>430</v>
      </c>
      <c r="C419" s="17">
        <v>1150000</v>
      </c>
      <c r="D419" s="14">
        <f ca="1">TODAY()-155</f>
        <v>44392</v>
      </c>
    </row>
    <row r="420" spans="1:4" x14ac:dyDescent="0.2">
      <c r="A420" s="15" t="s">
        <v>932</v>
      </c>
      <c r="B420" s="13" t="s">
        <v>431</v>
      </c>
      <c r="C420" s="17">
        <v>700000</v>
      </c>
      <c r="D420" s="14">
        <f ca="1">TODAY()-31</f>
        <v>44516</v>
      </c>
    </row>
    <row r="421" spans="1:4" x14ac:dyDescent="0.2">
      <c r="A421" s="15" t="s">
        <v>933</v>
      </c>
      <c r="B421" s="13" t="s">
        <v>432</v>
      </c>
      <c r="C421" s="17">
        <v>350000</v>
      </c>
      <c r="D421" s="14">
        <f ca="1">TODAY()-154</f>
        <v>44393</v>
      </c>
    </row>
    <row r="422" spans="1:4" x14ac:dyDescent="0.2">
      <c r="A422" s="15" t="s">
        <v>934</v>
      </c>
      <c r="B422" s="13" t="s">
        <v>433</v>
      </c>
      <c r="C422" s="17">
        <v>950000</v>
      </c>
      <c r="D422" s="14">
        <f ca="1">TODAY()-142</f>
        <v>44405</v>
      </c>
    </row>
    <row r="423" spans="1:4" x14ac:dyDescent="0.2">
      <c r="A423" s="15" t="s">
        <v>935</v>
      </c>
      <c r="B423" s="13" t="s">
        <v>434</v>
      </c>
      <c r="C423" s="17">
        <v>400000</v>
      </c>
      <c r="D423" s="14">
        <f ca="1">TODAY()-74</f>
        <v>44473</v>
      </c>
    </row>
    <row r="424" spans="1:4" x14ac:dyDescent="0.2">
      <c r="A424" s="15" t="s">
        <v>936</v>
      </c>
      <c r="B424" s="13" t="s">
        <v>435</v>
      </c>
      <c r="C424" s="17">
        <v>350000</v>
      </c>
      <c r="D424" s="14">
        <f ca="1">TODAY()-44</f>
        <v>44503</v>
      </c>
    </row>
    <row r="425" spans="1:4" x14ac:dyDescent="0.2">
      <c r="A425" s="15" t="s">
        <v>937</v>
      </c>
      <c r="B425" s="13" t="s">
        <v>436</v>
      </c>
      <c r="C425" s="17">
        <v>900000</v>
      </c>
      <c r="D425" s="14">
        <f ca="1">TODAY()-47</f>
        <v>44500</v>
      </c>
    </row>
    <row r="426" spans="1:4" x14ac:dyDescent="0.2">
      <c r="A426" s="15" t="s">
        <v>938</v>
      </c>
      <c r="B426" s="13" t="s">
        <v>437</v>
      </c>
      <c r="C426" s="17">
        <v>400000</v>
      </c>
      <c r="D426" s="14">
        <f ca="1">TODAY()-148</f>
        <v>44399</v>
      </c>
    </row>
    <row r="427" spans="1:4" x14ac:dyDescent="0.2">
      <c r="A427" s="15" t="s">
        <v>939</v>
      </c>
      <c r="B427" s="13" t="s">
        <v>438</v>
      </c>
      <c r="C427" s="17">
        <v>300000</v>
      </c>
      <c r="D427" s="14">
        <f ca="1">TODAY()-74</f>
        <v>44473</v>
      </c>
    </row>
    <row r="428" spans="1:4" x14ac:dyDescent="0.2">
      <c r="A428" s="15" t="s">
        <v>940</v>
      </c>
      <c r="B428" s="13" t="s">
        <v>439</v>
      </c>
      <c r="C428" s="17">
        <v>750000</v>
      </c>
      <c r="D428" s="14">
        <f ca="1">TODAY()-93</f>
        <v>44454</v>
      </c>
    </row>
    <row r="429" spans="1:4" x14ac:dyDescent="0.2">
      <c r="A429" s="15" t="s">
        <v>941</v>
      </c>
      <c r="B429" s="13" t="s">
        <v>440</v>
      </c>
      <c r="C429" s="17">
        <v>550000</v>
      </c>
      <c r="D429" s="14">
        <f ca="1">TODAY()-142</f>
        <v>44405</v>
      </c>
    </row>
    <row r="430" spans="1:4" x14ac:dyDescent="0.2">
      <c r="A430" s="15" t="s">
        <v>942</v>
      </c>
      <c r="B430" s="13" t="s">
        <v>441</v>
      </c>
      <c r="C430" s="17">
        <v>1000000</v>
      </c>
      <c r="D430" s="14">
        <f ca="1">TODAY()-78</f>
        <v>44469</v>
      </c>
    </row>
    <row r="431" spans="1:4" x14ac:dyDescent="0.2">
      <c r="A431" s="15" t="s">
        <v>943</v>
      </c>
      <c r="B431" s="13" t="s">
        <v>442</v>
      </c>
      <c r="C431" s="17">
        <v>900000</v>
      </c>
      <c r="D431" s="14">
        <f ca="1">TODAY()-137</f>
        <v>44410</v>
      </c>
    </row>
    <row r="432" spans="1:4" x14ac:dyDescent="0.2">
      <c r="A432" s="15" t="s">
        <v>944</v>
      </c>
      <c r="B432" s="13" t="s">
        <v>443</v>
      </c>
      <c r="C432" s="17">
        <v>900000</v>
      </c>
      <c r="D432" s="14">
        <f ca="1">TODAY()-72</f>
        <v>44475</v>
      </c>
    </row>
    <row r="433" spans="1:4" x14ac:dyDescent="0.2">
      <c r="A433" s="15" t="s">
        <v>945</v>
      </c>
      <c r="B433" s="13" t="s">
        <v>444</v>
      </c>
      <c r="C433" s="17">
        <v>500000</v>
      </c>
      <c r="D433" s="14">
        <f ca="1">TODAY()-48</f>
        <v>44499</v>
      </c>
    </row>
    <row r="434" spans="1:4" x14ac:dyDescent="0.2">
      <c r="A434" s="15" t="s">
        <v>946</v>
      </c>
      <c r="B434" s="13" t="s">
        <v>445</v>
      </c>
      <c r="C434" s="17">
        <v>600000</v>
      </c>
      <c r="D434" s="14">
        <f ca="1">TODAY()-98</f>
        <v>44449</v>
      </c>
    </row>
    <row r="435" spans="1:4" x14ac:dyDescent="0.2">
      <c r="A435" s="15" t="s">
        <v>947</v>
      </c>
      <c r="B435" s="13" t="s">
        <v>446</v>
      </c>
      <c r="C435" s="17">
        <v>650000</v>
      </c>
      <c r="D435" s="14">
        <f ca="1">TODAY()-57</f>
        <v>44490</v>
      </c>
    </row>
    <row r="436" spans="1:4" x14ac:dyDescent="0.2">
      <c r="A436" s="15" t="s">
        <v>948</v>
      </c>
      <c r="B436" s="13" t="s">
        <v>447</v>
      </c>
      <c r="C436" s="17">
        <v>1050000</v>
      </c>
      <c r="D436" s="14">
        <f ca="1">TODAY()-96</f>
        <v>44451</v>
      </c>
    </row>
    <row r="437" spans="1:4" x14ac:dyDescent="0.2">
      <c r="A437" s="15" t="s">
        <v>949</v>
      </c>
      <c r="B437" s="13" t="s">
        <v>448</v>
      </c>
      <c r="C437" s="17">
        <v>1250000</v>
      </c>
      <c r="D437" s="14">
        <f ca="1">TODAY()-78</f>
        <v>44469</v>
      </c>
    </row>
    <row r="438" spans="1:4" x14ac:dyDescent="0.2">
      <c r="A438" s="15" t="s">
        <v>950</v>
      </c>
      <c r="B438" s="13" t="s">
        <v>449</v>
      </c>
      <c r="C438" s="17">
        <v>550000</v>
      </c>
      <c r="D438" s="14">
        <f ca="1">TODAY()-60</f>
        <v>44487</v>
      </c>
    </row>
    <row r="439" spans="1:4" x14ac:dyDescent="0.2">
      <c r="A439" s="15" t="s">
        <v>951</v>
      </c>
      <c r="B439" s="13" t="s">
        <v>450</v>
      </c>
      <c r="C439" s="17">
        <v>500000</v>
      </c>
      <c r="D439" s="14">
        <f ca="1">TODAY()-90</f>
        <v>44457</v>
      </c>
    </row>
    <row r="440" spans="1:4" x14ac:dyDescent="0.2">
      <c r="A440" s="15" t="s">
        <v>952</v>
      </c>
      <c r="B440" s="13" t="s">
        <v>451</v>
      </c>
      <c r="C440" s="17">
        <v>400000</v>
      </c>
      <c r="D440" s="14">
        <f ca="1">TODAY()-49</f>
        <v>44498</v>
      </c>
    </row>
    <row r="441" spans="1:4" x14ac:dyDescent="0.2">
      <c r="A441" s="15" t="s">
        <v>953</v>
      </c>
      <c r="B441" s="13" t="s">
        <v>452</v>
      </c>
      <c r="C441" s="17">
        <v>950000</v>
      </c>
      <c r="D441" s="14">
        <f ca="1">TODAY()-45</f>
        <v>44502</v>
      </c>
    </row>
    <row r="442" spans="1:4" x14ac:dyDescent="0.2">
      <c r="A442" s="15" t="s">
        <v>954</v>
      </c>
      <c r="B442" s="13" t="s">
        <v>453</v>
      </c>
      <c r="C442" s="17">
        <v>800000</v>
      </c>
      <c r="D442" s="14">
        <f ca="1">TODAY()-25</f>
        <v>44522</v>
      </c>
    </row>
    <row r="443" spans="1:4" x14ac:dyDescent="0.2">
      <c r="A443" s="15" t="s">
        <v>955</v>
      </c>
      <c r="B443" s="13" t="s">
        <v>454</v>
      </c>
      <c r="C443" s="17">
        <v>1250000</v>
      </c>
      <c r="D443" s="14">
        <f ca="1">TODAY()-50</f>
        <v>44497</v>
      </c>
    </row>
    <row r="444" spans="1:4" x14ac:dyDescent="0.2">
      <c r="A444" s="15" t="s">
        <v>956</v>
      </c>
      <c r="B444" s="13" t="s">
        <v>455</v>
      </c>
      <c r="C444" s="17">
        <v>750000</v>
      </c>
      <c r="D444" s="14">
        <f ca="1">TODAY()-144</f>
        <v>44403</v>
      </c>
    </row>
    <row r="445" spans="1:4" x14ac:dyDescent="0.2">
      <c r="A445" s="15" t="s">
        <v>957</v>
      </c>
      <c r="B445" s="13" t="s">
        <v>456</v>
      </c>
      <c r="C445" s="17">
        <v>600000</v>
      </c>
      <c r="D445" s="14">
        <f ca="1">TODAY()-137</f>
        <v>44410</v>
      </c>
    </row>
    <row r="446" spans="1:4" x14ac:dyDescent="0.2">
      <c r="A446" s="15" t="s">
        <v>958</v>
      </c>
      <c r="B446" s="13" t="s">
        <v>457</v>
      </c>
      <c r="C446" s="17">
        <v>700000</v>
      </c>
      <c r="D446" s="14">
        <f ca="1">TODAY()-128</f>
        <v>44419</v>
      </c>
    </row>
    <row r="447" spans="1:4" x14ac:dyDescent="0.2">
      <c r="A447" s="15" t="s">
        <v>959</v>
      </c>
      <c r="B447" s="13" t="s">
        <v>458</v>
      </c>
      <c r="C447" s="17">
        <v>1050000</v>
      </c>
      <c r="D447" s="14">
        <f ca="1">TODAY()-53</f>
        <v>44494</v>
      </c>
    </row>
    <row r="448" spans="1:4" x14ac:dyDescent="0.2">
      <c r="A448" s="15" t="s">
        <v>960</v>
      </c>
      <c r="B448" s="13" t="s">
        <v>459</v>
      </c>
      <c r="C448" s="17">
        <v>1050000</v>
      </c>
      <c r="D448" s="14">
        <f ca="1">TODAY()-45</f>
        <v>44502</v>
      </c>
    </row>
    <row r="449" spans="1:4" x14ac:dyDescent="0.2">
      <c r="A449" s="15" t="s">
        <v>961</v>
      </c>
      <c r="B449" s="13" t="s">
        <v>460</v>
      </c>
      <c r="C449" s="17">
        <v>1050000</v>
      </c>
      <c r="D449" s="14">
        <f ca="1">TODAY()-23</f>
        <v>44524</v>
      </c>
    </row>
    <row r="450" spans="1:4" x14ac:dyDescent="0.2">
      <c r="A450" s="15" t="s">
        <v>962</v>
      </c>
      <c r="B450" s="13" t="s">
        <v>461</v>
      </c>
      <c r="C450" s="17">
        <v>250000</v>
      </c>
      <c r="D450" s="14">
        <f ca="1">TODAY()-29</f>
        <v>44518</v>
      </c>
    </row>
    <row r="451" spans="1:4" x14ac:dyDescent="0.2">
      <c r="A451" s="15" t="s">
        <v>963</v>
      </c>
      <c r="B451" s="13" t="s">
        <v>462</v>
      </c>
      <c r="C451" s="17">
        <v>550000</v>
      </c>
      <c r="D451" s="14">
        <f ca="1">TODAY()-35</f>
        <v>44512</v>
      </c>
    </row>
    <row r="452" spans="1:4" x14ac:dyDescent="0.2">
      <c r="A452" s="15" t="s">
        <v>964</v>
      </c>
      <c r="B452" s="13" t="s">
        <v>463</v>
      </c>
      <c r="C452" s="17">
        <v>250000</v>
      </c>
      <c r="D452" s="14">
        <f ca="1">TODAY()-44</f>
        <v>44503</v>
      </c>
    </row>
    <row r="453" spans="1:4" x14ac:dyDescent="0.2">
      <c r="A453" s="15" t="s">
        <v>965</v>
      </c>
      <c r="B453" s="13" t="s">
        <v>464</v>
      </c>
      <c r="C453" s="17">
        <v>1050000</v>
      </c>
      <c r="D453" s="14">
        <f ca="1">TODAY()-77</f>
        <v>44470</v>
      </c>
    </row>
    <row r="454" spans="1:4" x14ac:dyDescent="0.2">
      <c r="A454" s="15" t="s">
        <v>966</v>
      </c>
      <c r="B454" s="13" t="s">
        <v>465</v>
      </c>
      <c r="C454" s="17">
        <v>300000</v>
      </c>
      <c r="D454" s="14">
        <f ca="1">TODAY()-105</f>
        <v>44442</v>
      </c>
    </row>
    <row r="455" spans="1:4" x14ac:dyDescent="0.2">
      <c r="A455" s="15" t="s">
        <v>967</v>
      </c>
      <c r="B455" s="13" t="s">
        <v>466</v>
      </c>
      <c r="C455" s="17">
        <v>850000</v>
      </c>
      <c r="D455" s="14">
        <f ca="1">TODAY()-155</f>
        <v>44392</v>
      </c>
    </row>
    <row r="456" spans="1:4" x14ac:dyDescent="0.2">
      <c r="A456" s="15" t="s">
        <v>968</v>
      </c>
      <c r="B456" s="13" t="s">
        <v>467</v>
      </c>
      <c r="C456" s="17">
        <v>1050000</v>
      </c>
      <c r="D456" s="14">
        <f ca="1">TODAY()-149</f>
        <v>44398</v>
      </c>
    </row>
    <row r="457" spans="1:4" x14ac:dyDescent="0.2">
      <c r="A457" s="15" t="s">
        <v>969</v>
      </c>
      <c r="B457" s="13" t="s">
        <v>468</v>
      </c>
      <c r="C457" s="17">
        <v>1250000</v>
      </c>
      <c r="D457" s="14">
        <f ca="1">TODAY()-106</f>
        <v>44441</v>
      </c>
    </row>
    <row r="458" spans="1:4" x14ac:dyDescent="0.2">
      <c r="A458" s="15" t="s">
        <v>970</v>
      </c>
      <c r="B458" s="13" t="s">
        <v>469</v>
      </c>
      <c r="C458" s="17">
        <v>450000</v>
      </c>
      <c r="D458" s="14">
        <f ca="1">TODAY()-88</f>
        <v>44459</v>
      </c>
    </row>
    <row r="459" spans="1:4" x14ac:dyDescent="0.2">
      <c r="A459" s="15" t="s">
        <v>971</v>
      </c>
      <c r="B459" s="13" t="s">
        <v>470</v>
      </c>
      <c r="C459" s="17">
        <v>1150000</v>
      </c>
      <c r="D459" s="14">
        <f ca="1">TODAY()-105</f>
        <v>44442</v>
      </c>
    </row>
    <row r="460" spans="1:4" x14ac:dyDescent="0.2">
      <c r="A460" s="15" t="s">
        <v>972</v>
      </c>
      <c r="B460" s="13" t="s">
        <v>471</v>
      </c>
      <c r="C460" s="17">
        <v>1000000</v>
      </c>
      <c r="D460" s="14">
        <f ca="1">TODAY()-67</f>
        <v>44480</v>
      </c>
    </row>
    <row r="461" spans="1:4" x14ac:dyDescent="0.2">
      <c r="A461" s="15" t="s">
        <v>973</v>
      </c>
      <c r="B461" s="13" t="s">
        <v>472</v>
      </c>
      <c r="C461" s="17">
        <v>850000</v>
      </c>
      <c r="D461" s="14">
        <f ca="1">TODAY()-158</f>
        <v>44389</v>
      </c>
    </row>
    <row r="462" spans="1:4" x14ac:dyDescent="0.2">
      <c r="A462" s="15" t="s">
        <v>974</v>
      </c>
      <c r="B462" s="13" t="s">
        <v>473</v>
      </c>
      <c r="C462" s="17">
        <v>1100000</v>
      </c>
      <c r="D462" s="14">
        <f ca="1">TODAY()-157</f>
        <v>44390</v>
      </c>
    </row>
    <row r="463" spans="1:4" x14ac:dyDescent="0.2">
      <c r="A463" s="15" t="s">
        <v>975</v>
      </c>
      <c r="B463" s="13" t="s">
        <v>474</v>
      </c>
      <c r="C463" s="17">
        <v>350000</v>
      </c>
      <c r="D463" s="14">
        <f ca="1">TODAY()-145</f>
        <v>44402</v>
      </c>
    </row>
    <row r="464" spans="1:4" x14ac:dyDescent="0.2">
      <c r="A464" s="15" t="s">
        <v>976</v>
      </c>
      <c r="B464" s="13" t="s">
        <v>475</v>
      </c>
      <c r="C464" s="17">
        <v>450000</v>
      </c>
      <c r="D464" s="14">
        <f ca="1">TODAY()-47</f>
        <v>44500</v>
      </c>
    </row>
    <row r="465" spans="1:4" x14ac:dyDescent="0.2">
      <c r="A465" s="15" t="s">
        <v>977</v>
      </c>
      <c r="B465" s="13" t="s">
        <v>476</v>
      </c>
      <c r="C465" s="17">
        <v>900000</v>
      </c>
      <c r="D465" s="14">
        <f ca="1">TODAY()-118</f>
        <v>44429</v>
      </c>
    </row>
    <row r="466" spans="1:4" x14ac:dyDescent="0.2">
      <c r="A466" s="15" t="s">
        <v>978</v>
      </c>
      <c r="B466" s="13" t="s">
        <v>477</v>
      </c>
      <c r="C466" s="17">
        <v>1000000</v>
      </c>
      <c r="D466" s="14">
        <f ca="1">TODAY()-157</f>
        <v>44390</v>
      </c>
    </row>
    <row r="467" spans="1:4" x14ac:dyDescent="0.2">
      <c r="A467" s="15" t="s">
        <v>979</v>
      </c>
      <c r="B467" s="13" t="s">
        <v>478</v>
      </c>
      <c r="C467" s="17">
        <v>1100000</v>
      </c>
      <c r="D467" s="14">
        <f ca="1">TODAY()-97</f>
        <v>44450</v>
      </c>
    </row>
    <row r="468" spans="1:4" x14ac:dyDescent="0.2">
      <c r="A468" s="15" t="s">
        <v>980</v>
      </c>
      <c r="B468" s="13" t="s">
        <v>479</v>
      </c>
      <c r="C468" s="17">
        <v>250000</v>
      </c>
      <c r="D468" s="14">
        <f ca="1">TODAY()-38</f>
        <v>44509</v>
      </c>
    </row>
    <row r="469" spans="1:4" x14ac:dyDescent="0.2">
      <c r="A469" s="15" t="s">
        <v>981</v>
      </c>
      <c r="B469" s="13" t="s">
        <v>480</v>
      </c>
      <c r="C469" s="17">
        <v>700000</v>
      </c>
      <c r="D469" s="14">
        <f ca="1">TODAY()-92</f>
        <v>44455</v>
      </c>
    </row>
    <row r="470" spans="1:4" x14ac:dyDescent="0.2">
      <c r="A470" s="15" t="s">
        <v>982</v>
      </c>
      <c r="B470" s="13" t="s">
        <v>481</v>
      </c>
      <c r="C470" s="17">
        <v>700000</v>
      </c>
      <c r="D470" s="14">
        <f ca="1">TODAY()-25</f>
        <v>44522</v>
      </c>
    </row>
    <row r="471" spans="1:4" x14ac:dyDescent="0.2">
      <c r="A471" s="15" t="s">
        <v>983</v>
      </c>
      <c r="B471" s="13" t="s">
        <v>482</v>
      </c>
      <c r="C471" s="17">
        <v>750000</v>
      </c>
      <c r="D471" s="14">
        <f ca="1">TODAY()-57</f>
        <v>44490</v>
      </c>
    </row>
    <row r="472" spans="1:4" x14ac:dyDescent="0.2">
      <c r="A472" s="15" t="s">
        <v>984</v>
      </c>
      <c r="B472" s="13" t="s">
        <v>483</v>
      </c>
      <c r="C472" s="17">
        <v>450000</v>
      </c>
      <c r="D472" s="14">
        <f ca="1">TODAY()-46</f>
        <v>44501</v>
      </c>
    </row>
    <row r="473" spans="1:4" x14ac:dyDescent="0.2">
      <c r="A473" s="15" t="s">
        <v>985</v>
      </c>
      <c r="B473" s="13" t="s">
        <v>484</v>
      </c>
      <c r="C473" s="17">
        <v>950000</v>
      </c>
      <c r="D473" s="14">
        <f ca="1">TODAY()-122</f>
        <v>44425</v>
      </c>
    </row>
    <row r="474" spans="1:4" x14ac:dyDescent="0.2">
      <c r="A474" s="15" t="s">
        <v>986</v>
      </c>
      <c r="B474" s="13" t="s">
        <v>485</v>
      </c>
      <c r="C474" s="17">
        <v>450000</v>
      </c>
      <c r="D474" s="14">
        <f ca="1">TODAY()-62</f>
        <v>44485</v>
      </c>
    </row>
    <row r="475" spans="1:4" x14ac:dyDescent="0.2">
      <c r="A475" s="15" t="s">
        <v>987</v>
      </c>
      <c r="B475" s="13" t="s">
        <v>486</v>
      </c>
      <c r="C475" s="17">
        <v>1050000</v>
      </c>
      <c r="D475" s="14">
        <f ca="1">TODAY()-66</f>
        <v>44481</v>
      </c>
    </row>
    <row r="476" spans="1:4" x14ac:dyDescent="0.2">
      <c r="A476" s="15" t="s">
        <v>988</v>
      </c>
      <c r="B476" s="13" t="s">
        <v>487</v>
      </c>
      <c r="C476" s="17">
        <v>300000</v>
      </c>
      <c r="D476" s="14">
        <f ca="1">TODAY()-145</f>
        <v>44402</v>
      </c>
    </row>
    <row r="477" spans="1:4" x14ac:dyDescent="0.2">
      <c r="A477" s="15" t="s">
        <v>989</v>
      </c>
      <c r="B477" s="13" t="s">
        <v>488</v>
      </c>
      <c r="C477" s="17">
        <v>1100000</v>
      </c>
      <c r="D477" s="14">
        <f ca="1">TODAY()-38</f>
        <v>44509</v>
      </c>
    </row>
    <row r="478" spans="1:4" x14ac:dyDescent="0.2">
      <c r="A478" s="15" t="s">
        <v>990</v>
      </c>
      <c r="B478" s="13" t="s">
        <v>489</v>
      </c>
      <c r="C478" s="17">
        <v>500000</v>
      </c>
      <c r="D478" s="14">
        <f ca="1">TODAY()-91</f>
        <v>44456</v>
      </c>
    </row>
    <row r="479" spans="1:4" x14ac:dyDescent="0.2">
      <c r="A479" s="15" t="s">
        <v>991</v>
      </c>
      <c r="B479" s="13" t="s">
        <v>490</v>
      </c>
      <c r="C479" s="17">
        <v>900000</v>
      </c>
      <c r="D479" s="14">
        <f ca="1">TODAY()-127</f>
        <v>44420</v>
      </c>
    </row>
    <row r="480" spans="1:4" x14ac:dyDescent="0.2">
      <c r="A480" s="15" t="s">
        <v>992</v>
      </c>
      <c r="B480" s="13" t="s">
        <v>491</v>
      </c>
      <c r="C480" s="17">
        <v>300000</v>
      </c>
      <c r="D480" s="14">
        <f ca="1">TODAY()-102</f>
        <v>44445</v>
      </c>
    </row>
    <row r="481" spans="1:4" x14ac:dyDescent="0.2">
      <c r="A481" s="15" t="s">
        <v>993</v>
      </c>
      <c r="B481" s="13" t="s">
        <v>492</v>
      </c>
      <c r="C481" s="17">
        <v>650000</v>
      </c>
      <c r="D481" s="14">
        <f ca="1">TODAY()-118</f>
        <v>44429</v>
      </c>
    </row>
    <row r="482" spans="1:4" x14ac:dyDescent="0.2">
      <c r="A482" s="15" t="s">
        <v>994</v>
      </c>
      <c r="B482" s="13" t="s">
        <v>493</v>
      </c>
      <c r="C482" s="17">
        <v>1200000</v>
      </c>
      <c r="D482" s="14">
        <f ca="1">TODAY()-74</f>
        <v>44473</v>
      </c>
    </row>
    <row r="483" spans="1:4" x14ac:dyDescent="0.2">
      <c r="A483" s="15" t="s">
        <v>995</v>
      </c>
      <c r="B483" s="13" t="s">
        <v>494</v>
      </c>
      <c r="C483" s="17">
        <v>1050000</v>
      </c>
      <c r="D483" s="14">
        <f ca="1">TODAY()-113</f>
        <v>44434</v>
      </c>
    </row>
    <row r="484" spans="1:4" x14ac:dyDescent="0.2">
      <c r="A484" s="15" t="s">
        <v>996</v>
      </c>
      <c r="B484" s="13" t="s">
        <v>495</v>
      </c>
      <c r="C484" s="17">
        <v>1250000</v>
      </c>
      <c r="D484" s="14">
        <f ca="1">TODAY()-68</f>
        <v>44479</v>
      </c>
    </row>
    <row r="485" spans="1:4" x14ac:dyDescent="0.2">
      <c r="A485" s="15" t="s">
        <v>997</v>
      </c>
      <c r="B485" s="13" t="s">
        <v>496</v>
      </c>
      <c r="C485" s="17">
        <v>800000</v>
      </c>
      <c r="D485" s="14">
        <f ca="1">TODAY()-31</f>
        <v>44516</v>
      </c>
    </row>
    <row r="486" spans="1:4" x14ac:dyDescent="0.2">
      <c r="A486" s="15" t="s">
        <v>998</v>
      </c>
      <c r="B486" s="13" t="s">
        <v>497</v>
      </c>
      <c r="C486" s="17">
        <v>1150000</v>
      </c>
      <c r="D486" s="14">
        <f ca="1">TODAY()-153</f>
        <v>44394</v>
      </c>
    </row>
    <row r="487" spans="1:4" x14ac:dyDescent="0.2">
      <c r="A487" s="15" t="s">
        <v>999</v>
      </c>
      <c r="B487" s="13" t="s">
        <v>498</v>
      </c>
      <c r="C487" s="17">
        <v>300000</v>
      </c>
      <c r="D487" s="14">
        <f ca="1">TODAY()-53</f>
        <v>44494</v>
      </c>
    </row>
    <row r="488" spans="1:4" x14ac:dyDescent="0.2">
      <c r="A488" s="15" t="s">
        <v>1000</v>
      </c>
      <c r="B488" s="13" t="s">
        <v>499</v>
      </c>
      <c r="C488" s="17">
        <v>1050000</v>
      </c>
      <c r="D488" s="14">
        <f ca="1">TODAY()-96</f>
        <v>44451</v>
      </c>
    </row>
    <row r="489" spans="1:4" x14ac:dyDescent="0.2">
      <c r="A489" s="15" t="s">
        <v>1001</v>
      </c>
      <c r="B489" s="13" t="s">
        <v>500</v>
      </c>
      <c r="C489" s="17">
        <v>700000</v>
      </c>
      <c r="D489" s="14">
        <f ca="1">TODAY()-27</f>
        <v>44520</v>
      </c>
    </row>
    <row r="490" spans="1:4" x14ac:dyDescent="0.2">
      <c r="A490" s="15" t="s">
        <v>1002</v>
      </c>
      <c r="B490" s="13" t="s">
        <v>501</v>
      </c>
      <c r="C490" s="17">
        <v>750000</v>
      </c>
      <c r="D490" s="14">
        <f ca="1">TODAY()-39</f>
        <v>44508</v>
      </c>
    </row>
    <row r="491" spans="1:4" x14ac:dyDescent="0.2">
      <c r="A491" s="15" t="s">
        <v>1003</v>
      </c>
      <c r="B491" s="13" t="s">
        <v>502</v>
      </c>
      <c r="C491" s="17">
        <v>550000</v>
      </c>
      <c r="D491" s="14">
        <f ca="1">TODAY()-76</f>
        <v>44471</v>
      </c>
    </row>
    <row r="492" spans="1:4" x14ac:dyDescent="0.2">
      <c r="A492" s="15" t="s">
        <v>1004</v>
      </c>
      <c r="B492" s="13" t="s">
        <v>503</v>
      </c>
      <c r="C492" s="17">
        <v>400000</v>
      </c>
      <c r="D492" s="14">
        <f ca="1">TODAY()-78</f>
        <v>44469</v>
      </c>
    </row>
    <row r="493" spans="1:4" x14ac:dyDescent="0.2">
      <c r="A493" s="15" t="s">
        <v>1005</v>
      </c>
      <c r="B493" s="13" t="s">
        <v>504</v>
      </c>
      <c r="C493" s="17">
        <v>250000</v>
      </c>
      <c r="D493" s="14">
        <f ca="1">TODAY()-51</f>
        <v>44496</v>
      </c>
    </row>
    <row r="494" spans="1:4" x14ac:dyDescent="0.2">
      <c r="A494" s="15" t="s">
        <v>1006</v>
      </c>
      <c r="B494" s="13" t="s">
        <v>505</v>
      </c>
      <c r="C494" s="17">
        <v>1050000</v>
      </c>
      <c r="D494" s="14">
        <f ca="1">TODAY()-127</f>
        <v>44420</v>
      </c>
    </row>
    <row r="495" spans="1:4" x14ac:dyDescent="0.2">
      <c r="A495" s="15" t="s">
        <v>1007</v>
      </c>
      <c r="B495" s="13" t="s">
        <v>506</v>
      </c>
      <c r="C495" s="17">
        <v>1000000</v>
      </c>
      <c r="D495" s="14">
        <f ca="1">TODAY()-142</f>
        <v>44405</v>
      </c>
    </row>
    <row r="496" spans="1:4" x14ac:dyDescent="0.2">
      <c r="A496" s="15" t="s">
        <v>1008</v>
      </c>
      <c r="B496" s="13" t="s">
        <v>507</v>
      </c>
      <c r="C496" s="17">
        <v>300000</v>
      </c>
      <c r="D496" s="14">
        <f ca="1">TODAY()-140</f>
        <v>44407</v>
      </c>
    </row>
    <row r="497" spans="1:4" x14ac:dyDescent="0.2">
      <c r="A497" s="15" t="s">
        <v>1009</v>
      </c>
      <c r="B497" s="13" t="s">
        <v>508</v>
      </c>
      <c r="C497" s="17">
        <v>700000</v>
      </c>
      <c r="D497" s="14">
        <f ca="1">TODAY()-130</f>
        <v>44417</v>
      </c>
    </row>
    <row r="498" spans="1:4" x14ac:dyDescent="0.2">
      <c r="A498" s="15" t="s">
        <v>1010</v>
      </c>
      <c r="B498" s="13" t="s">
        <v>509</v>
      </c>
      <c r="C498" s="17">
        <v>1000000</v>
      </c>
      <c r="D498" s="14">
        <f ca="1">TODAY()-55</f>
        <v>44492</v>
      </c>
    </row>
    <row r="499" spans="1:4" x14ac:dyDescent="0.2">
      <c r="A499" s="15" t="s">
        <v>1011</v>
      </c>
      <c r="B499" s="13" t="s">
        <v>510</v>
      </c>
      <c r="C499" s="17">
        <v>400000</v>
      </c>
      <c r="D499" s="14">
        <f ca="1">TODAY()-92</f>
        <v>44455</v>
      </c>
    </row>
    <row r="500" spans="1:4" x14ac:dyDescent="0.2">
      <c r="A500" s="15" t="s">
        <v>1012</v>
      </c>
      <c r="B500" s="13" t="s">
        <v>511</v>
      </c>
      <c r="C500" s="17">
        <v>1100000</v>
      </c>
      <c r="D500" s="14">
        <f ca="1">TODAY()-74</f>
        <v>44473</v>
      </c>
    </row>
    <row r="501" spans="1:4" x14ac:dyDescent="0.2">
      <c r="A501" s="15" t="s">
        <v>1013</v>
      </c>
      <c r="B501" s="13" t="s">
        <v>512</v>
      </c>
      <c r="C501" s="17">
        <v>1200000</v>
      </c>
      <c r="D501" s="14">
        <f ca="1">TODAY()-31</f>
        <v>44516</v>
      </c>
    </row>
    <row r="502" spans="1:4" x14ac:dyDescent="0.2">
      <c r="A502" s="15" t="s">
        <v>1014</v>
      </c>
      <c r="B502" s="13" t="s">
        <v>513</v>
      </c>
      <c r="C502" s="17">
        <v>1250000</v>
      </c>
      <c r="D502" s="14">
        <f ca="1">TODAY()-37</f>
        <v>44510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1"/>
  <sheetViews>
    <sheetView workbookViewId="0">
      <selection activeCell="L27" sqref="L27"/>
    </sheetView>
  </sheetViews>
  <sheetFormatPr defaultRowHeight="12" x14ac:dyDescent="0.2"/>
  <cols>
    <col min="1" max="1" width="17.83203125" customWidth="1"/>
    <col min="2" max="2" width="20.83203125" customWidth="1"/>
    <col min="3" max="3" width="17.83203125" customWidth="1"/>
  </cols>
  <sheetData>
    <row r="1" spans="1:5" ht="14.1" customHeight="1" x14ac:dyDescent="0.2">
      <c r="A1" s="16" t="s">
        <v>514</v>
      </c>
      <c r="B1" s="16" t="s">
        <v>11</v>
      </c>
      <c r="C1" s="16" t="s">
        <v>1020</v>
      </c>
    </row>
    <row r="2" spans="1:5" x14ac:dyDescent="0.2">
      <c r="A2" s="15" t="s">
        <v>515</v>
      </c>
      <c r="B2" s="13" t="s">
        <v>15</v>
      </c>
      <c r="C2" s="17">
        <v>1100000</v>
      </c>
    </row>
    <row r="3" spans="1:5" x14ac:dyDescent="0.2">
      <c r="A3" s="15" t="s">
        <v>516</v>
      </c>
      <c r="B3" s="13" t="s">
        <v>16</v>
      </c>
      <c r="C3" s="17">
        <v>1250000</v>
      </c>
    </row>
    <row r="4" spans="1:5" x14ac:dyDescent="0.2">
      <c r="A4" s="15" t="s">
        <v>517</v>
      </c>
      <c r="B4" s="13" t="s">
        <v>17</v>
      </c>
      <c r="C4" s="17">
        <v>850000</v>
      </c>
      <c r="E4" s="9" t="s">
        <v>1021</v>
      </c>
    </row>
    <row r="5" spans="1:5" x14ac:dyDescent="0.2">
      <c r="A5" s="15" t="s">
        <v>518</v>
      </c>
      <c r="B5" s="13" t="s">
        <v>18</v>
      </c>
      <c r="C5" s="17">
        <v>450000</v>
      </c>
    </row>
    <row r="6" spans="1:5" x14ac:dyDescent="0.2">
      <c r="A6" s="15" t="s">
        <v>519</v>
      </c>
      <c r="B6" s="13" t="s">
        <v>19</v>
      </c>
      <c r="C6" s="17">
        <v>1150000</v>
      </c>
    </row>
    <row r="7" spans="1:5" x14ac:dyDescent="0.2">
      <c r="A7" s="15" t="s">
        <v>520</v>
      </c>
      <c r="B7" s="13" t="s">
        <v>20</v>
      </c>
      <c r="C7" s="17">
        <v>950000</v>
      </c>
    </row>
    <row r="8" spans="1:5" x14ac:dyDescent="0.2">
      <c r="A8" s="15" t="s">
        <v>521</v>
      </c>
      <c r="B8" s="13" t="s">
        <v>21</v>
      </c>
      <c r="C8" s="17">
        <v>1250000</v>
      </c>
    </row>
    <row r="9" spans="1:5" x14ac:dyDescent="0.2">
      <c r="A9" s="15" t="s">
        <v>522</v>
      </c>
      <c r="B9" s="13" t="s">
        <v>22</v>
      </c>
      <c r="C9" s="17">
        <v>1150000</v>
      </c>
    </row>
    <row r="10" spans="1:5" x14ac:dyDescent="0.2">
      <c r="A10" s="15" t="s">
        <v>523</v>
      </c>
      <c r="B10" s="13" t="s">
        <v>23</v>
      </c>
      <c r="C10" s="17">
        <v>550000</v>
      </c>
    </row>
    <row r="11" spans="1:5" x14ac:dyDescent="0.2">
      <c r="A11" s="15" t="s">
        <v>524</v>
      </c>
      <c r="B11" s="13" t="s">
        <v>24</v>
      </c>
      <c r="C11" s="17">
        <v>1200000</v>
      </c>
    </row>
    <row r="12" spans="1:5" x14ac:dyDescent="0.2">
      <c r="A12" s="15" t="s">
        <v>525</v>
      </c>
      <c r="B12" s="13" t="s">
        <v>25</v>
      </c>
      <c r="C12" s="17">
        <v>1100000</v>
      </c>
    </row>
    <row r="13" spans="1:5" x14ac:dyDescent="0.2">
      <c r="A13" s="15" t="s">
        <v>526</v>
      </c>
      <c r="B13" s="13" t="s">
        <v>26</v>
      </c>
      <c r="C13" s="17">
        <v>1250000</v>
      </c>
    </row>
    <row r="14" spans="1:5" x14ac:dyDescent="0.2">
      <c r="A14" s="15" t="s">
        <v>527</v>
      </c>
      <c r="B14" s="13" t="s">
        <v>27</v>
      </c>
      <c r="C14" s="17">
        <v>450000</v>
      </c>
    </row>
    <row r="15" spans="1:5" x14ac:dyDescent="0.2">
      <c r="A15" s="15" t="s">
        <v>528</v>
      </c>
      <c r="B15" s="13" t="s">
        <v>28</v>
      </c>
      <c r="C15" s="17">
        <v>1050000</v>
      </c>
    </row>
    <row r="16" spans="1:5" x14ac:dyDescent="0.2">
      <c r="A16" s="15" t="s">
        <v>529</v>
      </c>
      <c r="B16" s="13" t="s">
        <v>29</v>
      </c>
      <c r="C16" s="17">
        <v>950000</v>
      </c>
    </row>
    <row r="17" spans="1:3" x14ac:dyDescent="0.2">
      <c r="A17" s="15" t="s">
        <v>530</v>
      </c>
      <c r="B17" s="13" t="s">
        <v>30</v>
      </c>
      <c r="C17" s="17">
        <v>1000000</v>
      </c>
    </row>
    <row r="18" spans="1:3" x14ac:dyDescent="0.2">
      <c r="A18" s="15" t="s">
        <v>531</v>
      </c>
      <c r="B18" s="13" t="s">
        <v>31</v>
      </c>
      <c r="C18" s="17">
        <v>900000</v>
      </c>
    </row>
    <row r="19" spans="1:3" x14ac:dyDescent="0.2">
      <c r="A19" s="15" t="s">
        <v>532</v>
      </c>
      <c r="B19" s="13" t="s">
        <v>32</v>
      </c>
      <c r="C19" s="17">
        <v>300000</v>
      </c>
    </row>
    <row r="20" spans="1:3" x14ac:dyDescent="0.2">
      <c r="A20" s="15" t="s">
        <v>533</v>
      </c>
      <c r="B20" s="13" t="s">
        <v>33</v>
      </c>
      <c r="C20" s="17">
        <v>1050000</v>
      </c>
    </row>
    <row r="21" spans="1:3" x14ac:dyDescent="0.2">
      <c r="A21" s="15" t="s">
        <v>534</v>
      </c>
      <c r="B21" s="13" t="s">
        <v>34</v>
      </c>
      <c r="C21" s="17">
        <v>750000</v>
      </c>
    </row>
    <row r="22" spans="1:3" x14ac:dyDescent="0.2">
      <c r="A22" s="15" t="s">
        <v>535</v>
      </c>
      <c r="B22" s="13" t="s">
        <v>35</v>
      </c>
      <c r="C22" s="17">
        <v>450000</v>
      </c>
    </row>
    <row r="23" spans="1:3" x14ac:dyDescent="0.2">
      <c r="A23" s="15" t="s">
        <v>536</v>
      </c>
      <c r="B23" s="13" t="s">
        <v>36</v>
      </c>
      <c r="C23" s="17">
        <v>300000</v>
      </c>
    </row>
    <row r="24" spans="1:3" x14ac:dyDescent="0.2">
      <c r="A24" s="15" t="s">
        <v>537</v>
      </c>
      <c r="B24" s="13" t="s">
        <v>37</v>
      </c>
      <c r="C24" s="17">
        <v>650000</v>
      </c>
    </row>
    <row r="25" spans="1:3" x14ac:dyDescent="0.2">
      <c r="A25" s="15" t="s">
        <v>538</v>
      </c>
      <c r="B25" s="13" t="s">
        <v>38</v>
      </c>
      <c r="C25" s="17">
        <v>1200000</v>
      </c>
    </row>
    <row r="26" spans="1:3" x14ac:dyDescent="0.2">
      <c r="A26" s="15" t="s">
        <v>539</v>
      </c>
      <c r="B26" s="13" t="s">
        <v>39</v>
      </c>
      <c r="C26" s="17">
        <v>350000</v>
      </c>
    </row>
    <row r="27" spans="1:3" x14ac:dyDescent="0.2">
      <c r="A27" s="15" t="s">
        <v>540</v>
      </c>
      <c r="B27" s="13" t="s">
        <v>40</v>
      </c>
      <c r="C27" s="17">
        <v>400000</v>
      </c>
    </row>
    <row r="28" spans="1:3" x14ac:dyDescent="0.2">
      <c r="A28" s="15" t="s">
        <v>541</v>
      </c>
      <c r="B28" s="13" t="s">
        <v>41</v>
      </c>
      <c r="C28" s="17">
        <v>350000</v>
      </c>
    </row>
    <row r="29" spans="1:3" x14ac:dyDescent="0.2">
      <c r="A29" s="15" t="s">
        <v>542</v>
      </c>
      <c r="B29" s="13" t="s">
        <v>42</v>
      </c>
      <c r="C29" s="17">
        <v>550000</v>
      </c>
    </row>
    <row r="30" spans="1:3" x14ac:dyDescent="0.2">
      <c r="A30" s="15" t="s">
        <v>543</v>
      </c>
      <c r="B30" s="13" t="s">
        <v>43</v>
      </c>
      <c r="C30" s="17">
        <v>1200000</v>
      </c>
    </row>
    <row r="31" spans="1:3" x14ac:dyDescent="0.2">
      <c r="A31" s="15" t="s">
        <v>544</v>
      </c>
      <c r="B31" s="13" t="s">
        <v>44</v>
      </c>
      <c r="C31" s="17">
        <v>650000</v>
      </c>
    </row>
    <row r="32" spans="1:3" x14ac:dyDescent="0.2">
      <c r="A32" s="15" t="s">
        <v>545</v>
      </c>
      <c r="B32" s="13" t="s">
        <v>45</v>
      </c>
      <c r="C32" s="17">
        <v>800000</v>
      </c>
    </row>
    <row r="33" spans="1:3" x14ac:dyDescent="0.2">
      <c r="A33" s="15" t="s">
        <v>546</v>
      </c>
      <c r="B33" s="13" t="s">
        <v>46</v>
      </c>
      <c r="C33" s="17">
        <v>500000</v>
      </c>
    </row>
    <row r="34" spans="1:3" x14ac:dyDescent="0.2">
      <c r="A34" s="15" t="s">
        <v>547</v>
      </c>
      <c r="B34" s="13" t="s">
        <v>47</v>
      </c>
      <c r="C34" s="17">
        <v>250000</v>
      </c>
    </row>
    <row r="35" spans="1:3" x14ac:dyDescent="0.2">
      <c r="A35" s="15" t="s">
        <v>548</v>
      </c>
      <c r="B35" s="13" t="s">
        <v>48</v>
      </c>
      <c r="C35" s="17">
        <v>400000</v>
      </c>
    </row>
    <row r="36" spans="1:3" x14ac:dyDescent="0.2">
      <c r="A36" s="15" t="s">
        <v>549</v>
      </c>
      <c r="B36" s="13" t="s">
        <v>49</v>
      </c>
      <c r="C36" s="17">
        <v>800000</v>
      </c>
    </row>
    <row r="37" spans="1:3" x14ac:dyDescent="0.2">
      <c r="A37" s="15" t="s">
        <v>550</v>
      </c>
      <c r="B37" s="13" t="s">
        <v>50</v>
      </c>
      <c r="C37" s="17">
        <v>250000</v>
      </c>
    </row>
    <row r="38" spans="1:3" x14ac:dyDescent="0.2">
      <c r="A38" s="15" t="s">
        <v>551</v>
      </c>
      <c r="B38" s="13" t="s">
        <v>51</v>
      </c>
      <c r="C38" s="17">
        <v>800000</v>
      </c>
    </row>
    <row r="39" spans="1:3" x14ac:dyDescent="0.2">
      <c r="A39" s="15" t="s">
        <v>552</v>
      </c>
      <c r="B39" s="13" t="s">
        <v>52</v>
      </c>
      <c r="C39" s="17">
        <v>1150000</v>
      </c>
    </row>
    <row r="40" spans="1:3" x14ac:dyDescent="0.2">
      <c r="A40" s="15" t="s">
        <v>553</v>
      </c>
      <c r="B40" s="13" t="s">
        <v>53</v>
      </c>
      <c r="C40" s="17">
        <v>750000</v>
      </c>
    </row>
    <row r="41" spans="1:3" x14ac:dyDescent="0.2">
      <c r="A41" s="15" t="s">
        <v>554</v>
      </c>
      <c r="B41" s="13" t="s">
        <v>54</v>
      </c>
      <c r="C41" s="17">
        <v>750000</v>
      </c>
    </row>
    <row r="42" spans="1:3" x14ac:dyDescent="0.2">
      <c r="A42" s="15" t="s">
        <v>555</v>
      </c>
      <c r="B42" s="13" t="s">
        <v>55</v>
      </c>
      <c r="C42" s="17">
        <v>250000</v>
      </c>
    </row>
    <row r="43" spans="1:3" x14ac:dyDescent="0.2">
      <c r="A43" s="15" t="s">
        <v>556</v>
      </c>
      <c r="B43" s="13" t="s">
        <v>56</v>
      </c>
      <c r="C43" s="17">
        <v>550000</v>
      </c>
    </row>
    <row r="44" spans="1:3" x14ac:dyDescent="0.2">
      <c r="A44" s="15" t="s">
        <v>557</v>
      </c>
      <c r="B44" s="13" t="s">
        <v>57</v>
      </c>
      <c r="C44" s="17">
        <v>300000</v>
      </c>
    </row>
    <row r="45" spans="1:3" x14ac:dyDescent="0.2">
      <c r="A45" s="15" t="s">
        <v>558</v>
      </c>
      <c r="B45" s="13" t="s">
        <v>58</v>
      </c>
      <c r="C45" s="17">
        <v>800000</v>
      </c>
    </row>
    <row r="46" spans="1:3" x14ac:dyDescent="0.2">
      <c r="A46" s="15" t="s">
        <v>559</v>
      </c>
      <c r="B46" s="13" t="s">
        <v>59</v>
      </c>
      <c r="C46" s="17">
        <v>800000</v>
      </c>
    </row>
    <row r="47" spans="1:3" x14ac:dyDescent="0.2">
      <c r="A47" s="15" t="s">
        <v>560</v>
      </c>
      <c r="B47" s="13" t="s">
        <v>60</v>
      </c>
      <c r="C47" s="17">
        <v>1100000</v>
      </c>
    </row>
    <row r="48" spans="1:3" x14ac:dyDescent="0.2">
      <c r="A48" s="15" t="s">
        <v>561</v>
      </c>
      <c r="B48" s="13" t="s">
        <v>61</v>
      </c>
      <c r="C48" s="17">
        <v>1150000</v>
      </c>
    </row>
    <row r="49" spans="1:3" x14ac:dyDescent="0.2">
      <c r="A49" s="15" t="s">
        <v>562</v>
      </c>
      <c r="B49" s="13" t="s">
        <v>62</v>
      </c>
      <c r="C49" s="17">
        <v>1200000</v>
      </c>
    </row>
    <row r="50" spans="1:3" x14ac:dyDescent="0.2">
      <c r="A50" s="15" t="s">
        <v>563</v>
      </c>
      <c r="B50" s="13" t="s">
        <v>63</v>
      </c>
      <c r="C50" s="17">
        <v>700000</v>
      </c>
    </row>
    <row r="51" spans="1:3" x14ac:dyDescent="0.2">
      <c r="A51" s="15" t="s">
        <v>564</v>
      </c>
      <c r="B51" s="13" t="s">
        <v>64</v>
      </c>
      <c r="C51" s="17">
        <v>450000</v>
      </c>
    </row>
    <row r="52" spans="1:3" x14ac:dyDescent="0.2">
      <c r="A52" s="15" t="s">
        <v>565</v>
      </c>
      <c r="B52" s="13" t="s">
        <v>65</v>
      </c>
      <c r="C52" s="17">
        <v>1000000</v>
      </c>
    </row>
    <row r="53" spans="1:3" x14ac:dyDescent="0.2">
      <c r="A53" s="15" t="s">
        <v>566</v>
      </c>
      <c r="B53" s="13" t="s">
        <v>66</v>
      </c>
      <c r="C53" s="17">
        <v>700000</v>
      </c>
    </row>
    <row r="54" spans="1:3" x14ac:dyDescent="0.2">
      <c r="A54" s="15" t="s">
        <v>567</v>
      </c>
      <c r="B54" s="13" t="s">
        <v>67</v>
      </c>
      <c r="C54" s="17">
        <v>950000</v>
      </c>
    </row>
    <row r="55" spans="1:3" x14ac:dyDescent="0.2">
      <c r="A55" s="15" t="s">
        <v>568</v>
      </c>
      <c r="B55" s="13" t="s">
        <v>68</v>
      </c>
      <c r="C55" s="17">
        <v>350000</v>
      </c>
    </row>
    <row r="56" spans="1:3" x14ac:dyDescent="0.2">
      <c r="A56" s="15" t="s">
        <v>569</v>
      </c>
      <c r="B56" s="13" t="s">
        <v>69</v>
      </c>
      <c r="C56" s="17">
        <v>750000</v>
      </c>
    </row>
    <row r="57" spans="1:3" x14ac:dyDescent="0.2">
      <c r="A57" s="15" t="s">
        <v>570</v>
      </c>
      <c r="B57" s="13" t="s">
        <v>70</v>
      </c>
      <c r="C57" s="17">
        <v>1100000</v>
      </c>
    </row>
    <row r="58" spans="1:3" x14ac:dyDescent="0.2">
      <c r="A58" s="15" t="s">
        <v>571</v>
      </c>
      <c r="B58" s="13" t="s">
        <v>71</v>
      </c>
      <c r="C58" s="17">
        <v>700000</v>
      </c>
    </row>
    <row r="59" spans="1:3" x14ac:dyDescent="0.2">
      <c r="A59" s="15" t="s">
        <v>572</v>
      </c>
      <c r="B59" s="13" t="s">
        <v>72</v>
      </c>
      <c r="C59" s="17">
        <v>950000</v>
      </c>
    </row>
    <row r="60" spans="1:3" x14ac:dyDescent="0.2">
      <c r="A60" s="15" t="s">
        <v>573</v>
      </c>
      <c r="B60" s="13" t="s">
        <v>73</v>
      </c>
      <c r="C60" s="17">
        <v>1100000</v>
      </c>
    </row>
    <row r="61" spans="1:3" x14ac:dyDescent="0.2">
      <c r="A61" s="15" t="s">
        <v>574</v>
      </c>
      <c r="B61" s="13" t="s">
        <v>74</v>
      </c>
      <c r="C61" s="17">
        <v>500000</v>
      </c>
    </row>
    <row r="62" spans="1:3" x14ac:dyDescent="0.2">
      <c r="A62" s="15" t="s">
        <v>575</v>
      </c>
      <c r="B62" s="13" t="s">
        <v>75</v>
      </c>
      <c r="C62" s="17">
        <v>1000000</v>
      </c>
    </row>
    <row r="63" spans="1:3" x14ac:dyDescent="0.2">
      <c r="A63" s="15" t="s">
        <v>576</v>
      </c>
      <c r="B63" s="13" t="s">
        <v>76</v>
      </c>
      <c r="C63" s="17">
        <v>900000</v>
      </c>
    </row>
    <row r="64" spans="1:3" x14ac:dyDescent="0.2">
      <c r="A64" s="15" t="s">
        <v>577</v>
      </c>
      <c r="B64" s="13" t="s">
        <v>77</v>
      </c>
      <c r="C64" s="17">
        <v>650000</v>
      </c>
    </row>
    <row r="65" spans="1:3" x14ac:dyDescent="0.2">
      <c r="A65" s="15" t="s">
        <v>578</v>
      </c>
      <c r="B65" s="13" t="s">
        <v>78</v>
      </c>
      <c r="C65" s="17">
        <v>750000</v>
      </c>
    </row>
    <row r="66" spans="1:3" x14ac:dyDescent="0.2">
      <c r="A66" s="15" t="s">
        <v>579</v>
      </c>
      <c r="B66" s="13" t="s">
        <v>79</v>
      </c>
      <c r="C66" s="17">
        <v>300000</v>
      </c>
    </row>
    <row r="67" spans="1:3" x14ac:dyDescent="0.2">
      <c r="A67" s="15" t="s">
        <v>580</v>
      </c>
      <c r="B67" s="13" t="s">
        <v>80</v>
      </c>
      <c r="C67" s="17">
        <v>900000</v>
      </c>
    </row>
    <row r="68" spans="1:3" x14ac:dyDescent="0.2">
      <c r="A68" s="15" t="s">
        <v>581</v>
      </c>
      <c r="B68" s="13" t="s">
        <v>81</v>
      </c>
      <c r="C68" s="17">
        <v>1000000</v>
      </c>
    </row>
    <row r="69" spans="1:3" x14ac:dyDescent="0.2">
      <c r="A69" s="15" t="s">
        <v>582</v>
      </c>
      <c r="B69" s="13" t="s">
        <v>82</v>
      </c>
      <c r="C69" s="17">
        <v>650000</v>
      </c>
    </row>
    <row r="70" spans="1:3" x14ac:dyDescent="0.2">
      <c r="A70" s="15" t="s">
        <v>583</v>
      </c>
      <c r="B70" s="13" t="s">
        <v>83</v>
      </c>
      <c r="C70" s="17">
        <v>550000</v>
      </c>
    </row>
    <row r="71" spans="1:3" x14ac:dyDescent="0.2">
      <c r="A71" s="15" t="s">
        <v>584</v>
      </c>
      <c r="B71" s="13" t="s">
        <v>84</v>
      </c>
      <c r="C71" s="17">
        <v>1000000</v>
      </c>
    </row>
    <row r="72" spans="1:3" x14ac:dyDescent="0.2">
      <c r="A72" s="15" t="s">
        <v>585</v>
      </c>
      <c r="B72" s="13" t="s">
        <v>85</v>
      </c>
      <c r="C72" s="17">
        <v>350000</v>
      </c>
    </row>
    <row r="73" spans="1:3" x14ac:dyDescent="0.2">
      <c r="A73" s="15" t="s">
        <v>586</v>
      </c>
      <c r="B73" s="13" t="s">
        <v>86</v>
      </c>
      <c r="C73" s="17">
        <v>300000</v>
      </c>
    </row>
    <row r="74" spans="1:3" x14ac:dyDescent="0.2">
      <c r="A74" s="15" t="s">
        <v>587</v>
      </c>
      <c r="B74" s="13" t="s">
        <v>87</v>
      </c>
      <c r="C74" s="17">
        <v>950000</v>
      </c>
    </row>
    <row r="75" spans="1:3" x14ac:dyDescent="0.2">
      <c r="A75" s="15" t="s">
        <v>588</v>
      </c>
      <c r="B75" s="13" t="s">
        <v>88</v>
      </c>
      <c r="C75" s="17">
        <v>600000</v>
      </c>
    </row>
    <row r="76" spans="1:3" x14ac:dyDescent="0.2">
      <c r="A76" s="15" t="s">
        <v>589</v>
      </c>
      <c r="B76" s="13" t="s">
        <v>89</v>
      </c>
      <c r="C76" s="17">
        <v>800000</v>
      </c>
    </row>
    <row r="77" spans="1:3" x14ac:dyDescent="0.2">
      <c r="A77" s="15" t="s">
        <v>590</v>
      </c>
      <c r="B77" s="13" t="s">
        <v>90</v>
      </c>
      <c r="C77" s="17">
        <v>600000</v>
      </c>
    </row>
    <row r="78" spans="1:3" x14ac:dyDescent="0.2">
      <c r="A78" s="15" t="s">
        <v>591</v>
      </c>
      <c r="B78" s="13" t="s">
        <v>91</v>
      </c>
      <c r="C78" s="17">
        <v>550000</v>
      </c>
    </row>
    <row r="79" spans="1:3" x14ac:dyDescent="0.2">
      <c r="A79" s="15" t="s">
        <v>592</v>
      </c>
      <c r="B79" s="13" t="s">
        <v>92</v>
      </c>
      <c r="C79" s="17">
        <v>1050000</v>
      </c>
    </row>
    <row r="80" spans="1:3" x14ac:dyDescent="0.2">
      <c r="A80" s="15" t="s">
        <v>593</v>
      </c>
      <c r="B80" s="13" t="s">
        <v>93</v>
      </c>
      <c r="C80" s="17">
        <v>700000</v>
      </c>
    </row>
    <row r="81" spans="1:3" x14ac:dyDescent="0.2">
      <c r="A81" s="15" t="s">
        <v>594</v>
      </c>
      <c r="B81" s="13" t="s">
        <v>94</v>
      </c>
      <c r="C81" s="17">
        <v>550000</v>
      </c>
    </row>
    <row r="82" spans="1:3" x14ac:dyDescent="0.2">
      <c r="A82" s="15" t="s">
        <v>595</v>
      </c>
      <c r="B82" s="13" t="s">
        <v>95</v>
      </c>
      <c r="C82" s="17">
        <v>750000</v>
      </c>
    </row>
    <row r="83" spans="1:3" x14ac:dyDescent="0.2">
      <c r="A83" s="15" t="s">
        <v>596</v>
      </c>
      <c r="B83" s="13" t="s">
        <v>96</v>
      </c>
      <c r="C83" s="17">
        <v>300000</v>
      </c>
    </row>
    <row r="84" spans="1:3" x14ac:dyDescent="0.2">
      <c r="A84" s="15" t="s">
        <v>597</v>
      </c>
      <c r="B84" s="13" t="s">
        <v>97</v>
      </c>
      <c r="C84" s="17">
        <v>750000</v>
      </c>
    </row>
    <row r="85" spans="1:3" x14ac:dyDescent="0.2">
      <c r="A85" s="15" t="s">
        <v>598</v>
      </c>
      <c r="B85" s="13" t="s">
        <v>98</v>
      </c>
      <c r="C85" s="17">
        <v>900000</v>
      </c>
    </row>
    <row r="86" spans="1:3" x14ac:dyDescent="0.2">
      <c r="A86" s="15" t="s">
        <v>599</v>
      </c>
      <c r="B86" s="13" t="s">
        <v>99</v>
      </c>
      <c r="C86" s="17">
        <v>1000000</v>
      </c>
    </row>
    <row r="87" spans="1:3" x14ac:dyDescent="0.2">
      <c r="A87" s="15" t="s">
        <v>600</v>
      </c>
      <c r="B87" s="13" t="s">
        <v>100</v>
      </c>
      <c r="C87" s="17">
        <v>250000</v>
      </c>
    </row>
    <row r="88" spans="1:3" x14ac:dyDescent="0.2">
      <c r="A88" s="15" t="s">
        <v>601</v>
      </c>
      <c r="B88" s="13" t="s">
        <v>101</v>
      </c>
      <c r="C88" s="17">
        <v>750000</v>
      </c>
    </row>
    <row r="89" spans="1:3" x14ac:dyDescent="0.2">
      <c r="A89" s="15" t="s">
        <v>602</v>
      </c>
      <c r="B89" s="13" t="s">
        <v>102</v>
      </c>
      <c r="C89" s="17">
        <v>700000</v>
      </c>
    </row>
    <row r="90" spans="1:3" x14ac:dyDescent="0.2">
      <c r="A90" s="15" t="s">
        <v>603</v>
      </c>
      <c r="B90" s="13" t="s">
        <v>103</v>
      </c>
      <c r="C90" s="17">
        <v>850000</v>
      </c>
    </row>
    <row r="91" spans="1:3" x14ac:dyDescent="0.2">
      <c r="A91" s="15" t="s">
        <v>604</v>
      </c>
      <c r="B91" s="13" t="s">
        <v>104</v>
      </c>
      <c r="C91" s="17">
        <v>1000000</v>
      </c>
    </row>
    <row r="92" spans="1:3" x14ac:dyDescent="0.2">
      <c r="A92" s="15" t="s">
        <v>605</v>
      </c>
      <c r="B92" s="13" t="s">
        <v>105</v>
      </c>
      <c r="C92" s="17">
        <v>700000</v>
      </c>
    </row>
    <row r="93" spans="1:3" x14ac:dyDescent="0.2">
      <c r="A93" s="15" t="s">
        <v>606</v>
      </c>
      <c r="B93" s="13" t="s">
        <v>106</v>
      </c>
      <c r="C93" s="17">
        <v>300000</v>
      </c>
    </row>
    <row r="94" spans="1:3" x14ac:dyDescent="0.2">
      <c r="A94" s="15" t="s">
        <v>607</v>
      </c>
      <c r="B94" s="13" t="s">
        <v>107</v>
      </c>
      <c r="C94" s="17">
        <v>450000</v>
      </c>
    </row>
    <row r="95" spans="1:3" x14ac:dyDescent="0.2">
      <c r="A95" s="15" t="s">
        <v>608</v>
      </c>
      <c r="B95" s="13" t="s">
        <v>108</v>
      </c>
      <c r="C95" s="17">
        <v>800000</v>
      </c>
    </row>
    <row r="96" spans="1:3" x14ac:dyDescent="0.2">
      <c r="A96" s="15" t="s">
        <v>609</v>
      </c>
      <c r="B96" s="13" t="s">
        <v>109</v>
      </c>
      <c r="C96" s="17">
        <v>1000000</v>
      </c>
    </row>
    <row r="97" spans="1:3" x14ac:dyDescent="0.2">
      <c r="A97" s="15" t="s">
        <v>610</v>
      </c>
      <c r="B97" s="13" t="s">
        <v>110</v>
      </c>
      <c r="C97" s="17">
        <v>300000</v>
      </c>
    </row>
    <row r="98" spans="1:3" x14ac:dyDescent="0.2">
      <c r="A98" s="15" t="s">
        <v>611</v>
      </c>
      <c r="B98" s="13" t="s">
        <v>111</v>
      </c>
      <c r="C98" s="17">
        <v>500000</v>
      </c>
    </row>
    <row r="99" spans="1:3" x14ac:dyDescent="0.2">
      <c r="A99" s="15" t="s">
        <v>612</v>
      </c>
      <c r="B99" s="13" t="s">
        <v>112</v>
      </c>
      <c r="C99" s="17">
        <v>1100000</v>
      </c>
    </row>
    <row r="100" spans="1:3" x14ac:dyDescent="0.2">
      <c r="A100" s="15" t="s">
        <v>613</v>
      </c>
      <c r="B100" s="13" t="s">
        <v>113</v>
      </c>
      <c r="C100" s="17">
        <v>450000</v>
      </c>
    </row>
    <row r="101" spans="1:3" x14ac:dyDescent="0.2">
      <c r="A101" s="15" t="s">
        <v>614</v>
      </c>
      <c r="B101" s="13" t="s">
        <v>114</v>
      </c>
      <c r="C101" s="17">
        <v>1000000</v>
      </c>
    </row>
    <row r="102" spans="1:3" x14ac:dyDescent="0.2">
      <c r="A102" s="15" t="s">
        <v>615</v>
      </c>
      <c r="B102" s="13" t="s">
        <v>115</v>
      </c>
      <c r="C102" s="17">
        <v>950000</v>
      </c>
    </row>
    <row r="103" spans="1:3" x14ac:dyDescent="0.2">
      <c r="A103" s="15" t="s">
        <v>616</v>
      </c>
      <c r="B103" s="13" t="s">
        <v>116</v>
      </c>
      <c r="C103" s="17">
        <v>950000</v>
      </c>
    </row>
    <row r="104" spans="1:3" x14ac:dyDescent="0.2">
      <c r="A104" s="15" t="s">
        <v>617</v>
      </c>
      <c r="B104" s="13" t="s">
        <v>117</v>
      </c>
      <c r="C104" s="17">
        <v>950000</v>
      </c>
    </row>
    <row r="105" spans="1:3" x14ac:dyDescent="0.2">
      <c r="A105" s="15" t="s">
        <v>618</v>
      </c>
      <c r="B105" s="13" t="s">
        <v>118</v>
      </c>
      <c r="C105" s="17">
        <v>950000</v>
      </c>
    </row>
    <row r="106" spans="1:3" x14ac:dyDescent="0.2">
      <c r="A106" s="15" t="s">
        <v>619</v>
      </c>
      <c r="B106" s="13" t="s">
        <v>119</v>
      </c>
      <c r="C106" s="17">
        <v>350000</v>
      </c>
    </row>
    <row r="107" spans="1:3" x14ac:dyDescent="0.2">
      <c r="A107" s="15" t="s">
        <v>620</v>
      </c>
      <c r="B107" s="13" t="s">
        <v>120</v>
      </c>
      <c r="C107" s="17">
        <v>950000</v>
      </c>
    </row>
    <row r="108" spans="1:3" x14ac:dyDescent="0.2">
      <c r="A108" s="15" t="s">
        <v>621</v>
      </c>
      <c r="B108" s="13" t="s">
        <v>121</v>
      </c>
      <c r="C108" s="17">
        <v>900000</v>
      </c>
    </row>
    <row r="109" spans="1:3" x14ac:dyDescent="0.2">
      <c r="A109" s="15" t="s">
        <v>622</v>
      </c>
      <c r="B109" s="13" t="s">
        <v>122</v>
      </c>
      <c r="C109" s="17">
        <v>350000</v>
      </c>
    </row>
    <row r="110" spans="1:3" x14ac:dyDescent="0.2">
      <c r="A110" s="15" t="s">
        <v>623</v>
      </c>
      <c r="B110" s="13" t="s">
        <v>123</v>
      </c>
      <c r="C110" s="17">
        <v>850000</v>
      </c>
    </row>
    <row r="111" spans="1:3" x14ac:dyDescent="0.2">
      <c r="A111" s="15" t="s">
        <v>624</v>
      </c>
      <c r="B111" s="13" t="s">
        <v>124</v>
      </c>
      <c r="C111" s="17">
        <v>500000</v>
      </c>
    </row>
    <row r="112" spans="1:3" x14ac:dyDescent="0.2">
      <c r="A112" s="15" t="s">
        <v>625</v>
      </c>
      <c r="B112" s="13" t="s">
        <v>125</v>
      </c>
      <c r="C112" s="17">
        <v>650000</v>
      </c>
    </row>
    <row r="113" spans="1:3" x14ac:dyDescent="0.2">
      <c r="A113" s="15" t="s">
        <v>626</v>
      </c>
      <c r="B113" s="13" t="s">
        <v>126</v>
      </c>
      <c r="C113" s="17">
        <v>650000</v>
      </c>
    </row>
    <row r="114" spans="1:3" x14ac:dyDescent="0.2">
      <c r="A114" s="15" t="s">
        <v>627</v>
      </c>
      <c r="B114" s="13" t="s">
        <v>127</v>
      </c>
      <c r="C114" s="17">
        <v>1150000</v>
      </c>
    </row>
    <row r="115" spans="1:3" x14ac:dyDescent="0.2">
      <c r="A115" s="15" t="s">
        <v>628</v>
      </c>
      <c r="B115" s="13" t="s">
        <v>128</v>
      </c>
      <c r="C115" s="17">
        <v>700000</v>
      </c>
    </row>
    <row r="116" spans="1:3" x14ac:dyDescent="0.2">
      <c r="A116" s="15" t="s">
        <v>629</v>
      </c>
      <c r="B116" s="13" t="s">
        <v>129</v>
      </c>
      <c r="C116" s="17">
        <v>250000</v>
      </c>
    </row>
    <row r="117" spans="1:3" x14ac:dyDescent="0.2">
      <c r="A117" s="15" t="s">
        <v>630</v>
      </c>
      <c r="B117" s="13" t="s">
        <v>130</v>
      </c>
      <c r="C117" s="17">
        <v>900000</v>
      </c>
    </row>
    <row r="118" spans="1:3" x14ac:dyDescent="0.2">
      <c r="A118" s="15" t="s">
        <v>631</v>
      </c>
      <c r="B118" s="13" t="s">
        <v>131</v>
      </c>
      <c r="C118" s="17">
        <v>1200000</v>
      </c>
    </row>
    <row r="119" spans="1:3" x14ac:dyDescent="0.2">
      <c r="A119" s="15" t="s">
        <v>632</v>
      </c>
      <c r="B119" s="13" t="s">
        <v>132</v>
      </c>
      <c r="C119" s="17">
        <v>1050000</v>
      </c>
    </row>
    <row r="120" spans="1:3" x14ac:dyDescent="0.2">
      <c r="A120" s="15" t="s">
        <v>633</v>
      </c>
      <c r="B120" s="13" t="s">
        <v>133</v>
      </c>
      <c r="C120" s="17">
        <v>300000</v>
      </c>
    </row>
    <row r="121" spans="1:3" x14ac:dyDescent="0.2">
      <c r="A121" s="15" t="s">
        <v>634</v>
      </c>
      <c r="B121" s="13" t="s">
        <v>134</v>
      </c>
      <c r="C121" s="17">
        <v>300000</v>
      </c>
    </row>
    <row r="122" spans="1:3" x14ac:dyDescent="0.2">
      <c r="A122" s="15" t="s">
        <v>635</v>
      </c>
      <c r="B122" s="13" t="s">
        <v>135</v>
      </c>
      <c r="C122" s="17">
        <v>450000</v>
      </c>
    </row>
    <row r="123" spans="1:3" x14ac:dyDescent="0.2">
      <c r="A123" s="15" t="s">
        <v>636</v>
      </c>
      <c r="B123" s="13" t="s">
        <v>136</v>
      </c>
      <c r="C123" s="17">
        <v>1200000</v>
      </c>
    </row>
    <row r="124" spans="1:3" x14ac:dyDescent="0.2">
      <c r="A124" s="15" t="s">
        <v>637</v>
      </c>
      <c r="B124" s="13" t="s">
        <v>137</v>
      </c>
      <c r="C124" s="17">
        <v>500000</v>
      </c>
    </row>
    <row r="125" spans="1:3" x14ac:dyDescent="0.2">
      <c r="A125" s="15" t="s">
        <v>638</v>
      </c>
      <c r="B125" s="13" t="s">
        <v>138</v>
      </c>
      <c r="C125" s="17">
        <v>1000000</v>
      </c>
    </row>
    <row r="126" spans="1:3" x14ac:dyDescent="0.2">
      <c r="A126" s="15" t="s">
        <v>639</v>
      </c>
      <c r="B126" s="13" t="s">
        <v>139</v>
      </c>
      <c r="C126" s="17">
        <v>350000</v>
      </c>
    </row>
    <row r="127" spans="1:3" x14ac:dyDescent="0.2">
      <c r="A127" s="15" t="s">
        <v>640</v>
      </c>
      <c r="B127" s="13" t="s">
        <v>140</v>
      </c>
      <c r="C127" s="17">
        <v>1000000</v>
      </c>
    </row>
    <row r="128" spans="1:3" x14ac:dyDescent="0.2">
      <c r="A128" s="15" t="s">
        <v>641</v>
      </c>
      <c r="B128" s="13" t="s">
        <v>141</v>
      </c>
      <c r="C128" s="17">
        <v>1000000</v>
      </c>
    </row>
    <row r="129" spans="1:3" x14ac:dyDescent="0.2">
      <c r="A129" s="15" t="s">
        <v>642</v>
      </c>
      <c r="B129" s="13" t="s">
        <v>142</v>
      </c>
      <c r="C129" s="17">
        <v>350000</v>
      </c>
    </row>
    <row r="130" spans="1:3" x14ac:dyDescent="0.2">
      <c r="A130" s="15" t="s">
        <v>643</v>
      </c>
      <c r="B130" s="13" t="s">
        <v>143</v>
      </c>
      <c r="C130" s="17">
        <v>1250000</v>
      </c>
    </row>
    <row r="131" spans="1:3" x14ac:dyDescent="0.2">
      <c r="A131" s="15" t="s">
        <v>644</v>
      </c>
      <c r="B131" s="13" t="s">
        <v>144</v>
      </c>
      <c r="C131" s="17">
        <v>1050000</v>
      </c>
    </row>
    <row r="132" spans="1:3" x14ac:dyDescent="0.2">
      <c r="A132" s="15" t="s">
        <v>645</v>
      </c>
      <c r="B132" s="13" t="s">
        <v>145</v>
      </c>
      <c r="C132" s="17">
        <v>950000</v>
      </c>
    </row>
    <row r="133" spans="1:3" x14ac:dyDescent="0.2">
      <c r="A133" s="15" t="s">
        <v>646</v>
      </c>
      <c r="B133" s="13" t="s">
        <v>146</v>
      </c>
      <c r="C133" s="17">
        <v>1250000</v>
      </c>
    </row>
    <row r="134" spans="1:3" x14ac:dyDescent="0.2">
      <c r="A134" s="15" t="s">
        <v>647</v>
      </c>
      <c r="B134" s="13" t="s">
        <v>147</v>
      </c>
      <c r="C134" s="17">
        <v>1150000</v>
      </c>
    </row>
    <row r="135" spans="1:3" x14ac:dyDescent="0.2">
      <c r="A135" s="15" t="s">
        <v>648</v>
      </c>
      <c r="B135" s="13" t="s">
        <v>148</v>
      </c>
      <c r="C135" s="17">
        <v>400000</v>
      </c>
    </row>
    <row r="136" spans="1:3" x14ac:dyDescent="0.2">
      <c r="A136" s="15" t="s">
        <v>649</v>
      </c>
      <c r="B136" s="13" t="s">
        <v>149</v>
      </c>
      <c r="C136" s="17">
        <v>1100000</v>
      </c>
    </row>
    <row r="137" spans="1:3" x14ac:dyDescent="0.2">
      <c r="A137" s="15" t="s">
        <v>650</v>
      </c>
      <c r="B137" s="13" t="s">
        <v>150</v>
      </c>
      <c r="C137" s="17">
        <v>350000</v>
      </c>
    </row>
    <row r="138" spans="1:3" x14ac:dyDescent="0.2">
      <c r="A138" s="15" t="s">
        <v>651</v>
      </c>
      <c r="B138" s="13" t="s">
        <v>151</v>
      </c>
      <c r="C138" s="17">
        <v>800000</v>
      </c>
    </row>
    <row r="139" spans="1:3" x14ac:dyDescent="0.2">
      <c r="A139" s="15" t="s">
        <v>652</v>
      </c>
      <c r="B139" s="13" t="s">
        <v>152</v>
      </c>
      <c r="C139" s="17">
        <v>1050000</v>
      </c>
    </row>
    <row r="140" spans="1:3" x14ac:dyDescent="0.2">
      <c r="A140" s="15" t="s">
        <v>653</v>
      </c>
      <c r="B140" s="13" t="s">
        <v>153</v>
      </c>
      <c r="C140" s="17">
        <v>450000</v>
      </c>
    </row>
    <row r="141" spans="1:3" x14ac:dyDescent="0.2">
      <c r="A141" s="15" t="s">
        <v>654</v>
      </c>
      <c r="B141" s="13" t="s">
        <v>154</v>
      </c>
      <c r="C141" s="17">
        <v>900000</v>
      </c>
    </row>
    <row r="142" spans="1:3" x14ac:dyDescent="0.2">
      <c r="A142" s="15" t="s">
        <v>655</v>
      </c>
      <c r="B142" s="13" t="s">
        <v>155</v>
      </c>
      <c r="C142" s="17">
        <v>350000</v>
      </c>
    </row>
    <row r="143" spans="1:3" x14ac:dyDescent="0.2">
      <c r="A143" s="15" t="s">
        <v>656</v>
      </c>
      <c r="B143" s="13" t="s">
        <v>156</v>
      </c>
      <c r="C143" s="17">
        <v>1000000</v>
      </c>
    </row>
    <row r="144" spans="1:3" x14ac:dyDescent="0.2">
      <c r="A144" s="15" t="s">
        <v>657</v>
      </c>
      <c r="B144" s="13" t="s">
        <v>157</v>
      </c>
      <c r="C144" s="17">
        <v>850000</v>
      </c>
    </row>
    <row r="145" spans="1:3" x14ac:dyDescent="0.2">
      <c r="A145" s="15" t="s">
        <v>658</v>
      </c>
      <c r="B145" s="13" t="s">
        <v>158</v>
      </c>
      <c r="C145" s="17">
        <v>900000</v>
      </c>
    </row>
    <row r="146" spans="1:3" x14ac:dyDescent="0.2">
      <c r="A146" s="15" t="s">
        <v>659</v>
      </c>
      <c r="B146" s="13" t="s">
        <v>159</v>
      </c>
      <c r="C146" s="17">
        <v>450000</v>
      </c>
    </row>
    <row r="147" spans="1:3" x14ac:dyDescent="0.2">
      <c r="A147" s="15" t="s">
        <v>660</v>
      </c>
      <c r="B147" s="13" t="s">
        <v>160</v>
      </c>
      <c r="C147" s="17">
        <v>1250000</v>
      </c>
    </row>
    <row r="148" spans="1:3" x14ac:dyDescent="0.2">
      <c r="A148" s="15" t="s">
        <v>661</v>
      </c>
      <c r="B148" s="13" t="s">
        <v>161</v>
      </c>
      <c r="C148" s="17">
        <v>750000</v>
      </c>
    </row>
    <row r="149" spans="1:3" x14ac:dyDescent="0.2">
      <c r="A149" s="15" t="s">
        <v>662</v>
      </c>
      <c r="B149" s="13" t="s">
        <v>162</v>
      </c>
      <c r="C149" s="17">
        <v>1250000</v>
      </c>
    </row>
    <row r="150" spans="1:3" x14ac:dyDescent="0.2">
      <c r="A150" s="15" t="s">
        <v>663</v>
      </c>
      <c r="B150" s="13" t="s">
        <v>163</v>
      </c>
      <c r="C150" s="17">
        <v>800000</v>
      </c>
    </row>
    <row r="151" spans="1:3" x14ac:dyDescent="0.2">
      <c r="A151" s="15" t="s">
        <v>664</v>
      </c>
      <c r="B151" s="13" t="s">
        <v>164</v>
      </c>
      <c r="C151" s="17">
        <v>1150000</v>
      </c>
    </row>
    <row r="152" spans="1:3" x14ac:dyDescent="0.2">
      <c r="A152" s="15" t="s">
        <v>665</v>
      </c>
      <c r="B152" s="13" t="s">
        <v>165</v>
      </c>
      <c r="C152" s="17">
        <v>1100000</v>
      </c>
    </row>
    <row r="153" spans="1:3" x14ac:dyDescent="0.2">
      <c r="A153" s="15" t="s">
        <v>666</v>
      </c>
      <c r="B153" s="13" t="s">
        <v>166</v>
      </c>
      <c r="C153" s="17">
        <v>350000</v>
      </c>
    </row>
    <row r="154" spans="1:3" x14ac:dyDescent="0.2">
      <c r="A154" s="15" t="s">
        <v>667</v>
      </c>
      <c r="B154" s="13" t="s">
        <v>167</v>
      </c>
      <c r="C154" s="17">
        <v>850000</v>
      </c>
    </row>
    <row r="155" spans="1:3" x14ac:dyDescent="0.2">
      <c r="A155" s="15" t="s">
        <v>668</v>
      </c>
      <c r="B155" s="13" t="s">
        <v>168</v>
      </c>
      <c r="C155" s="17">
        <v>1150000</v>
      </c>
    </row>
    <row r="156" spans="1:3" x14ac:dyDescent="0.2">
      <c r="A156" s="15" t="s">
        <v>669</v>
      </c>
      <c r="B156" s="13" t="s">
        <v>169</v>
      </c>
      <c r="C156" s="17">
        <v>250000</v>
      </c>
    </row>
    <row r="157" spans="1:3" x14ac:dyDescent="0.2">
      <c r="A157" s="15" t="s">
        <v>670</v>
      </c>
      <c r="B157" s="13" t="s">
        <v>170</v>
      </c>
      <c r="C157" s="17">
        <v>300000</v>
      </c>
    </row>
    <row r="158" spans="1:3" x14ac:dyDescent="0.2">
      <c r="A158" s="15" t="s">
        <v>671</v>
      </c>
      <c r="B158" s="13" t="s">
        <v>171</v>
      </c>
      <c r="C158" s="17">
        <v>1050000</v>
      </c>
    </row>
    <row r="159" spans="1:3" x14ac:dyDescent="0.2">
      <c r="A159" s="15" t="s">
        <v>672</v>
      </c>
      <c r="B159" s="13" t="s">
        <v>172</v>
      </c>
      <c r="C159" s="17">
        <v>800000</v>
      </c>
    </row>
    <row r="160" spans="1:3" x14ac:dyDescent="0.2">
      <c r="A160" s="15" t="s">
        <v>673</v>
      </c>
      <c r="B160" s="13" t="s">
        <v>173</v>
      </c>
      <c r="C160" s="17">
        <v>400000</v>
      </c>
    </row>
    <row r="161" spans="1:3" x14ac:dyDescent="0.2">
      <c r="A161" s="15" t="s">
        <v>674</v>
      </c>
      <c r="B161" s="13" t="s">
        <v>174</v>
      </c>
      <c r="C161" s="17">
        <v>400000</v>
      </c>
    </row>
    <row r="162" spans="1:3" x14ac:dyDescent="0.2">
      <c r="A162" s="15" t="s">
        <v>675</v>
      </c>
      <c r="B162" s="13" t="s">
        <v>175</v>
      </c>
      <c r="C162" s="17">
        <v>300000</v>
      </c>
    </row>
    <row r="163" spans="1:3" x14ac:dyDescent="0.2">
      <c r="A163" s="15" t="s">
        <v>676</v>
      </c>
      <c r="B163" s="13" t="s">
        <v>176</v>
      </c>
      <c r="C163" s="17">
        <v>950000</v>
      </c>
    </row>
    <row r="164" spans="1:3" x14ac:dyDescent="0.2">
      <c r="A164" s="15" t="s">
        <v>677</v>
      </c>
      <c r="B164" s="13" t="s">
        <v>177</v>
      </c>
      <c r="C164" s="17">
        <v>1150000</v>
      </c>
    </row>
    <row r="165" spans="1:3" x14ac:dyDescent="0.2">
      <c r="A165" s="15" t="s">
        <v>678</v>
      </c>
      <c r="B165" s="13" t="s">
        <v>178</v>
      </c>
      <c r="C165" s="17">
        <v>300000</v>
      </c>
    </row>
    <row r="166" spans="1:3" x14ac:dyDescent="0.2">
      <c r="A166" s="15" t="s">
        <v>679</v>
      </c>
      <c r="B166" s="13" t="s">
        <v>179</v>
      </c>
      <c r="C166" s="17">
        <v>1150000</v>
      </c>
    </row>
    <row r="167" spans="1:3" x14ac:dyDescent="0.2">
      <c r="A167" s="15" t="s">
        <v>680</v>
      </c>
      <c r="B167" s="13" t="s">
        <v>180</v>
      </c>
      <c r="C167" s="17">
        <v>1200000</v>
      </c>
    </row>
    <row r="168" spans="1:3" x14ac:dyDescent="0.2">
      <c r="A168" s="15" t="s">
        <v>681</v>
      </c>
      <c r="B168" s="13" t="s">
        <v>181</v>
      </c>
      <c r="C168" s="17">
        <v>300000</v>
      </c>
    </row>
    <row r="169" spans="1:3" x14ac:dyDescent="0.2">
      <c r="A169" s="15" t="s">
        <v>682</v>
      </c>
      <c r="B169" s="13" t="s">
        <v>182</v>
      </c>
      <c r="C169" s="17">
        <v>700000</v>
      </c>
    </row>
    <row r="170" spans="1:3" x14ac:dyDescent="0.2">
      <c r="A170" s="15" t="s">
        <v>683</v>
      </c>
      <c r="B170" s="13" t="s">
        <v>183</v>
      </c>
      <c r="C170" s="17">
        <v>1050000</v>
      </c>
    </row>
    <row r="171" spans="1:3" x14ac:dyDescent="0.2">
      <c r="A171" s="15" t="s">
        <v>684</v>
      </c>
      <c r="B171" s="13" t="s">
        <v>184</v>
      </c>
      <c r="C171" s="17">
        <v>450000</v>
      </c>
    </row>
    <row r="172" spans="1:3" x14ac:dyDescent="0.2">
      <c r="A172" s="15" t="s">
        <v>685</v>
      </c>
      <c r="B172" s="13" t="s">
        <v>185</v>
      </c>
      <c r="C172" s="17">
        <v>1100000</v>
      </c>
    </row>
    <row r="173" spans="1:3" x14ac:dyDescent="0.2">
      <c r="A173" s="15" t="s">
        <v>686</v>
      </c>
      <c r="B173" s="13" t="s">
        <v>186</v>
      </c>
      <c r="C173" s="17">
        <v>700000</v>
      </c>
    </row>
    <row r="174" spans="1:3" x14ac:dyDescent="0.2">
      <c r="A174" s="15" t="s">
        <v>687</v>
      </c>
      <c r="B174" s="13" t="s">
        <v>187</v>
      </c>
      <c r="C174" s="17">
        <v>1050000</v>
      </c>
    </row>
    <row r="175" spans="1:3" x14ac:dyDescent="0.2">
      <c r="A175" s="15" t="s">
        <v>688</v>
      </c>
      <c r="B175" s="13" t="s">
        <v>188</v>
      </c>
      <c r="C175" s="17">
        <v>300000</v>
      </c>
    </row>
    <row r="176" spans="1:3" x14ac:dyDescent="0.2">
      <c r="A176" s="15" t="s">
        <v>689</v>
      </c>
      <c r="B176" s="13" t="s">
        <v>189</v>
      </c>
      <c r="C176" s="17">
        <v>1100000</v>
      </c>
    </row>
    <row r="177" spans="1:3" x14ac:dyDescent="0.2">
      <c r="A177" s="15" t="s">
        <v>690</v>
      </c>
      <c r="B177" s="13" t="s">
        <v>190</v>
      </c>
      <c r="C177" s="17">
        <v>900000</v>
      </c>
    </row>
    <row r="178" spans="1:3" x14ac:dyDescent="0.2">
      <c r="A178" s="15" t="s">
        <v>691</v>
      </c>
      <c r="B178" s="13" t="s">
        <v>191</v>
      </c>
      <c r="C178" s="17">
        <v>650000</v>
      </c>
    </row>
    <row r="179" spans="1:3" x14ac:dyDescent="0.2">
      <c r="A179" s="15" t="s">
        <v>692</v>
      </c>
      <c r="B179" s="13" t="s">
        <v>192</v>
      </c>
      <c r="C179" s="17">
        <v>1250000</v>
      </c>
    </row>
    <row r="180" spans="1:3" x14ac:dyDescent="0.2">
      <c r="A180" s="15" t="s">
        <v>693</v>
      </c>
      <c r="B180" s="13" t="s">
        <v>193</v>
      </c>
      <c r="C180" s="17">
        <v>550000</v>
      </c>
    </row>
    <row r="181" spans="1:3" x14ac:dyDescent="0.2">
      <c r="A181" s="15" t="s">
        <v>694</v>
      </c>
      <c r="B181" s="13" t="s">
        <v>194</v>
      </c>
      <c r="C181" s="17">
        <v>250000</v>
      </c>
    </row>
    <row r="182" spans="1:3" x14ac:dyDescent="0.2">
      <c r="A182" s="15" t="s">
        <v>695</v>
      </c>
      <c r="B182" s="13" t="s">
        <v>195</v>
      </c>
      <c r="C182" s="17">
        <v>550000</v>
      </c>
    </row>
    <row r="183" spans="1:3" x14ac:dyDescent="0.2">
      <c r="A183" s="15" t="s">
        <v>696</v>
      </c>
      <c r="B183" s="13" t="s">
        <v>196</v>
      </c>
      <c r="C183" s="17">
        <v>1150000</v>
      </c>
    </row>
    <row r="184" spans="1:3" x14ac:dyDescent="0.2">
      <c r="A184" s="15" t="s">
        <v>697</v>
      </c>
      <c r="B184" s="13" t="s">
        <v>197</v>
      </c>
      <c r="C184" s="17">
        <v>750000</v>
      </c>
    </row>
    <row r="185" spans="1:3" x14ac:dyDescent="0.2">
      <c r="A185" s="15" t="s">
        <v>698</v>
      </c>
      <c r="B185" s="13" t="s">
        <v>198</v>
      </c>
      <c r="C185" s="17">
        <v>650000</v>
      </c>
    </row>
    <row r="186" spans="1:3" x14ac:dyDescent="0.2">
      <c r="A186" s="15" t="s">
        <v>699</v>
      </c>
      <c r="B186" s="13" t="s">
        <v>199</v>
      </c>
      <c r="C186" s="17">
        <v>650000</v>
      </c>
    </row>
    <row r="187" spans="1:3" x14ac:dyDescent="0.2">
      <c r="A187" s="15" t="s">
        <v>700</v>
      </c>
      <c r="B187" s="13" t="s">
        <v>200</v>
      </c>
      <c r="C187" s="17">
        <v>1050000</v>
      </c>
    </row>
    <row r="188" spans="1:3" x14ac:dyDescent="0.2">
      <c r="A188" s="15" t="s">
        <v>701</v>
      </c>
      <c r="B188" s="13" t="s">
        <v>201</v>
      </c>
      <c r="C188" s="17">
        <v>800000</v>
      </c>
    </row>
    <row r="189" spans="1:3" x14ac:dyDescent="0.2">
      <c r="A189" s="15" t="s">
        <v>702</v>
      </c>
      <c r="B189" s="13" t="s">
        <v>202</v>
      </c>
      <c r="C189" s="17">
        <v>900000</v>
      </c>
    </row>
    <row r="190" spans="1:3" x14ac:dyDescent="0.2">
      <c r="A190" s="15" t="s">
        <v>703</v>
      </c>
      <c r="B190" s="13" t="s">
        <v>203</v>
      </c>
      <c r="C190" s="17">
        <v>700000</v>
      </c>
    </row>
    <row r="191" spans="1:3" x14ac:dyDescent="0.2">
      <c r="A191" s="15" t="s">
        <v>704</v>
      </c>
      <c r="B191" s="13" t="s">
        <v>204</v>
      </c>
      <c r="C191" s="17">
        <v>500000</v>
      </c>
    </row>
    <row r="192" spans="1:3" x14ac:dyDescent="0.2">
      <c r="A192" s="15" t="s">
        <v>705</v>
      </c>
      <c r="B192" s="13" t="s">
        <v>205</v>
      </c>
      <c r="C192" s="17">
        <v>350000</v>
      </c>
    </row>
    <row r="193" spans="1:3" x14ac:dyDescent="0.2">
      <c r="A193" s="15" t="s">
        <v>706</v>
      </c>
      <c r="B193" s="13" t="s">
        <v>206</v>
      </c>
      <c r="C193" s="17">
        <v>350000</v>
      </c>
    </row>
    <row r="194" spans="1:3" x14ac:dyDescent="0.2">
      <c r="A194" s="15" t="s">
        <v>707</v>
      </c>
      <c r="B194" s="13" t="s">
        <v>207</v>
      </c>
      <c r="C194" s="17">
        <v>750000</v>
      </c>
    </row>
    <row r="195" spans="1:3" x14ac:dyDescent="0.2">
      <c r="A195" s="15" t="s">
        <v>708</v>
      </c>
      <c r="B195" s="13" t="s">
        <v>208</v>
      </c>
      <c r="C195" s="17">
        <v>800000</v>
      </c>
    </row>
    <row r="196" spans="1:3" x14ac:dyDescent="0.2">
      <c r="A196" s="15" t="s">
        <v>709</v>
      </c>
      <c r="B196" s="13" t="s">
        <v>209</v>
      </c>
      <c r="C196" s="17">
        <v>500000</v>
      </c>
    </row>
    <row r="197" spans="1:3" x14ac:dyDescent="0.2">
      <c r="A197" s="15" t="s">
        <v>710</v>
      </c>
      <c r="B197" s="13" t="s">
        <v>210</v>
      </c>
      <c r="C197" s="17">
        <v>800000</v>
      </c>
    </row>
    <row r="198" spans="1:3" x14ac:dyDescent="0.2">
      <c r="A198" s="15" t="s">
        <v>711</v>
      </c>
      <c r="B198" s="13" t="s">
        <v>211</v>
      </c>
      <c r="C198" s="17">
        <v>1100000</v>
      </c>
    </row>
    <row r="199" spans="1:3" x14ac:dyDescent="0.2">
      <c r="A199" s="15" t="s">
        <v>712</v>
      </c>
      <c r="B199" s="13" t="s">
        <v>212</v>
      </c>
      <c r="C199" s="17">
        <v>1250000</v>
      </c>
    </row>
    <row r="200" spans="1:3" x14ac:dyDescent="0.2">
      <c r="A200" s="15" t="s">
        <v>713</v>
      </c>
      <c r="B200" s="13" t="s">
        <v>213</v>
      </c>
      <c r="C200" s="17">
        <v>1100000</v>
      </c>
    </row>
    <row r="201" spans="1:3" x14ac:dyDescent="0.2">
      <c r="A201" s="15" t="s">
        <v>714</v>
      </c>
      <c r="B201" s="13" t="s">
        <v>214</v>
      </c>
      <c r="C201" s="17">
        <v>700000</v>
      </c>
    </row>
    <row r="202" spans="1:3" x14ac:dyDescent="0.2">
      <c r="A202" s="15" t="s">
        <v>715</v>
      </c>
      <c r="B202" s="13" t="s">
        <v>215</v>
      </c>
      <c r="C202" s="17">
        <v>900000</v>
      </c>
    </row>
    <row r="203" spans="1:3" x14ac:dyDescent="0.2">
      <c r="A203" s="15" t="s">
        <v>716</v>
      </c>
      <c r="B203" s="13" t="s">
        <v>216</v>
      </c>
      <c r="C203" s="17">
        <v>350000</v>
      </c>
    </row>
    <row r="204" spans="1:3" x14ac:dyDescent="0.2">
      <c r="A204" s="15" t="s">
        <v>717</v>
      </c>
      <c r="B204" s="13" t="s">
        <v>217</v>
      </c>
      <c r="C204" s="17">
        <v>350000</v>
      </c>
    </row>
    <row r="205" spans="1:3" x14ac:dyDescent="0.2">
      <c r="A205" s="15" t="s">
        <v>718</v>
      </c>
      <c r="B205" s="13" t="s">
        <v>218</v>
      </c>
      <c r="C205" s="17">
        <v>700000</v>
      </c>
    </row>
    <row r="206" spans="1:3" x14ac:dyDescent="0.2">
      <c r="A206" s="15" t="s">
        <v>719</v>
      </c>
      <c r="B206" s="13" t="s">
        <v>219</v>
      </c>
      <c r="C206" s="17">
        <v>500000</v>
      </c>
    </row>
    <row r="207" spans="1:3" x14ac:dyDescent="0.2">
      <c r="A207" s="15" t="s">
        <v>720</v>
      </c>
      <c r="B207" s="13" t="s">
        <v>220</v>
      </c>
      <c r="C207" s="17">
        <v>1100000</v>
      </c>
    </row>
    <row r="208" spans="1:3" x14ac:dyDescent="0.2">
      <c r="A208" s="15" t="s">
        <v>721</v>
      </c>
      <c r="B208" s="13" t="s">
        <v>221</v>
      </c>
      <c r="C208" s="17">
        <v>650000</v>
      </c>
    </row>
    <row r="209" spans="1:3" x14ac:dyDescent="0.2">
      <c r="A209" s="15" t="s">
        <v>722</v>
      </c>
      <c r="B209" s="13" t="s">
        <v>222</v>
      </c>
      <c r="C209" s="17">
        <v>600000</v>
      </c>
    </row>
    <row r="210" spans="1:3" x14ac:dyDescent="0.2">
      <c r="A210" s="15" t="s">
        <v>723</v>
      </c>
      <c r="B210" s="13" t="s">
        <v>223</v>
      </c>
      <c r="C210" s="17">
        <v>1150000</v>
      </c>
    </row>
    <row r="211" spans="1:3" x14ac:dyDescent="0.2">
      <c r="A211" s="15" t="s">
        <v>724</v>
      </c>
      <c r="B211" s="13" t="s">
        <v>224</v>
      </c>
      <c r="C211" s="17">
        <v>700000</v>
      </c>
    </row>
    <row r="212" spans="1:3" x14ac:dyDescent="0.2">
      <c r="A212" s="15" t="s">
        <v>725</v>
      </c>
      <c r="B212" s="13" t="s">
        <v>225</v>
      </c>
      <c r="C212" s="17">
        <v>300000</v>
      </c>
    </row>
    <row r="213" spans="1:3" x14ac:dyDescent="0.2">
      <c r="A213" s="15" t="s">
        <v>726</v>
      </c>
      <c r="B213" s="13" t="s">
        <v>226</v>
      </c>
      <c r="C213" s="17">
        <v>1150000</v>
      </c>
    </row>
    <row r="214" spans="1:3" x14ac:dyDescent="0.2">
      <c r="A214" s="15" t="s">
        <v>727</v>
      </c>
      <c r="B214" s="13" t="s">
        <v>227</v>
      </c>
      <c r="C214" s="17">
        <v>700000</v>
      </c>
    </row>
    <row r="215" spans="1:3" x14ac:dyDescent="0.2">
      <c r="A215" s="15" t="s">
        <v>728</v>
      </c>
      <c r="B215" s="13" t="s">
        <v>228</v>
      </c>
      <c r="C215" s="17">
        <v>600000</v>
      </c>
    </row>
    <row r="216" spans="1:3" x14ac:dyDescent="0.2">
      <c r="A216" s="15" t="s">
        <v>729</v>
      </c>
      <c r="B216" s="13" t="s">
        <v>229</v>
      </c>
      <c r="C216" s="17">
        <v>750000</v>
      </c>
    </row>
    <row r="217" spans="1:3" x14ac:dyDescent="0.2">
      <c r="A217" s="15" t="s">
        <v>730</v>
      </c>
      <c r="B217" s="13" t="s">
        <v>230</v>
      </c>
      <c r="C217" s="17">
        <v>1100000</v>
      </c>
    </row>
    <row r="218" spans="1:3" x14ac:dyDescent="0.2">
      <c r="A218" s="15" t="s">
        <v>731</v>
      </c>
      <c r="B218" s="13" t="s">
        <v>231</v>
      </c>
      <c r="C218" s="17">
        <v>950000</v>
      </c>
    </row>
    <row r="219" spans="1:3" x14ac:dyDescent="0.2">
      <c r="A219" s="15" t="s">
        <v>732</v>
      </c>
      <c r="B219" s="13" t="s">
        <v>232</v>
      </c>
      <c r="C219" s="17">
        <v>650000</v>
      </c>
    </row>
    <row r="220" spans="1:3" x14ac:dyDescent="0.2">
      <c r="A220" s="15" t="s">
        <v>733</v>
      </c>
      <c r="B220" s="13" t="s">
        <v>233</v>
      </c>
      <c r="C220" s="17">
        <v>1050000</v>
      </c>
    </row>
    <row r="221" spans="1:3" x14ac:dyDescent="0.2">
      <c r="A221" s="15" t="s">
        <v>734</v>
      </c>
      <c r="B221" s="13" t="s">
        <v>234</v>
      </c>
      <c r="C221" s="17">
        <v>600000</v>
      </c>
    </row>
    <row r="222" spans="1:3" x14ac:dyDescent="0.2">
      <c r="A222" s="15" t="s">
        <v>735</v>
      </c>
      <c r="B222" s="13" t="s">
        <v>235</v>
      </c>
      <c r="C222" s="17">
        <v>650000</v>
      </c>
    </row>
    <row r="223" spans="1:3" x14ac:dyDescent="0.2">
      <c r="A223" s="15" t="s">
        <v>736</v>
      </c>
      <c r="B223" s="13" t="s">
        <v>236</v>
      </c>
      <c r="C223" s="17">
        <v>450000</v>
      </c>
    </row>
    <row r="224" spans="1:3" x14ac:dyDescent="0.2">
      <c r="A224" s="15" t="s">
        <v>737</v>
      </c>
      <c r="B224" s="13" t="s">
        <v>237</v>
      </c>
      <c r="C224" s="17">
        <v>900000</v>
      </c>
    </row>
    <row r="225" spans="1:3" x14ac:dyDescent="0.2">
      <c r="A225" s="15" t="s">
        <v>738</v>
      </c>
      <c r="B225" s="13" t="s">
        <v>238</v>
      </c>
      <c r="C225" s="17">
        <v>1150000</v>
      </c>
    </row>
    <row r="226" spans="1:3" x14ac:dyDescent="0.2">
      <c r="A226" s="15" t="s">
        <v>739</v>
      </c>
      <c r="B226" s="13" t="s">
        <v>239</v>
      </c>
      <c r="C226" s="17">
        <v>450000</v>
      </c>
    </row>
    <row r="227" spans="1:3" x14ac:dyDescent="0.2">
      <c r="A227" s="15" t="s">
        <v>740</v>
      </c>
      <c r="B227" s="13" t="s">
        <v>240</v>
      </c>
      <c r="C227" s="17">
        <v>700000</v>
      </c>
    </row>
    <row r="228" spans="1:3" x14ac:dyDescent="0.2">
      <c r="A228" s="15" t="s">
        <v>741</v>
      </c>
      <c r="B228" s="13" t="s">
        <v>241</v>
      </c>
      <c r="C228" s="17">
        <v>350000</v>
      </c>
    </row>
    <row r="229" spans="1:3" x14ac:dyDescent="0.2">
      <c r="A229" s="15" t="s">
        <v>742</v>
      </c>
      <c r="B229" s="13" t="s">
        <v>242</v>
      </c>
      <c r="C229" s="17">
        <v>1000000</v>
      </c>
    </row>
    <row r="230" spans="1:3" x14ac:dyDescent="0.2">
      <c r="A230" s="15" t="s">
        <v>743</v>
      </c>
      <c r="B230" s="13" t="s">
        <v>243</v>
      </c>
      <c r="C230" s="17">
        <v>400000</v>
      </c>
    </row>
    <row r="231" spans="1:3" x14ac:dyDescent="0.2">
      <c r="A231" s="15" t="s">
        <v>744</v>
      </c>
      <c r="B231" s="13" t="s">
        <v>244</v>
      </c>
      <c r="C231" s="17">
        <v>700000</v>
      </c>
    </row>
    <row r="232" spans="1:3" x14ac:dyDescent="0.2">
      <c r="A232" s="15" t="s">
        <v>745</v>
      </c>
      <c r="B232" s="13" t="s">
        <v>245</v>
      </c>
      <c r="C232" s="17">
        <v>750000</v>
      </c>
    </row>
    <row r="233" spans="1:3" x14ac:dyDescent="0.2">
      <c r="A233" s="15" t="s">
        <v>746</v>
      </c>
      <c r="B233" s="13" t="s">
        <v>246</v>
      </c>
      <c r="C233" s="17">
        <v>250000</v>
      </c>
    </row>
    <row r="234" spans="1:3" x14ac:dyDescent="0.2">
      <c r="A234" s="15" t="s">
        <v>747</v>
      </c>
      <c r="B234" s="13" t="s">
        <v>247</v>
      </c>
      <c r="C234" s="17">
        <v>750000</v>
      </c>
    </row>
    <row r="235" spans="1:3" x14ac:dyDescent="0.2">
      <c r="A235" s="15" t="s">
        <v>748</v>
      </c>
      <c r="B235" s="13" t="s">
        <v>248</v>
      </c>
      <c r="C235" s="17">
        <v>1250000</v>
      </c>
    </row>
    <row r="236" spans="1:3" x14ac:dyDescent="0.2">
      <c r="A236" s="15" t="s">
        <v>749</v>
      </c>
      <c r="B236" s="13" t="s">
        <v>249</v>
      </c>
      <c r="C236" s="17">
        <v>750000</v>
      </c>
    </row>
    <row r="237" spans="1:3" x14ac:dyDescent="0.2">
      <c r="A237" s="15" t="s">
        <v>750</v>
      </c>
      <c r="B237" s="13" t="s">
        <v>250</v>
      </c>
      <c r="C237" s="17">
        <v>550000</v>
      </c>
    </row>
    <row r="238" spans="1:3" x14ac:dyDescent="0.2">
      <c r="A238" s="15" t="s">
        <v>751</v>
      </c>
      <c r="B238" s="13" t="s">
        <v>251</v>
      </c>
      <c r="C238" s="17">
        <v>1200000</v>
      </c>
    </row>
    <row r="239" spans="1:3" x14ac:dyDescent="0.2">
      <c r="A239" s="15" t="s">
        <v>752</v>
      </c>
      <c r="B239" s="13" t="s">
        <v>252</v>
      </c>
      <c r="C239" s="17">
        <v>850000</v>
      </c>
    </row>
    <row r="240" spans="1:3" x14ac:dyDescent="0.2">
      <c r="A240" s="15" t="s">
        <v>753</v>
      </c>
      <c r="B240" s="13" t="s">
        <v>253</v>
      </c>
      <c r="C240" s="17">
        <v>350000</v>
      </c>
    </row>
    <row r="241" spans="1:3" x14ac:dyDescent="0.2">
      <c r="A241" s="15" t="s">
        <v>754</v>
      </c>
      <c r="B241" s="13" t="s">
        <v>254</v>
      </c>
      <c r="C241" s="17">
        <v>300000</v>
      </c>
    </row>
    <row r="242" spans="1:3" x14ac:dyDescent="0.2">
      <c r="A242" s="15" t="s">
        <v>755</v>
      </c>
      <c r="B242" s="13" t="s">
        <v>255</v>
      </c>
      <c r="C242" s="17">
        <v>1050000</v>
      </c>
    </row>
    <row r="243" spans="1:3" x14ac:dyDescent="0.2">
      <c r="A243" s="15" t="s">
        <v>756</v>
      </c>
      <c r="B243" s="13" t="s">
        <v>256</v>
      </c>
      <c r="C243" s="17">
        <v>1250000</v>
      </c>
    </row>
    <row r="244" spans="1:3" x14ac:dyDescent="0.2">
      <c r="A244" s="15" t="s">
        <v>757</v>
      </c>
      <c r="B244" s="13" t="s">
        <v>257</v>
      </c>
      <c r="C244" s="17">
        <v>850000</v>
      </c>
    </row>
    <row r="245" spans="1:3" x14ac:dyDescent="0.2">
      <c r="A245" s="15" t="s">
        <v>758</v>
      </c>
      <c r="B245" s="13" t="s">
        <v>258</v>
      </c>
      <c r="C245" s="17">
        <v>600000</v>
      </c>
    </row>
    <row r="246" spans="1:3" x14ac:dyDescent="0.2">
      <c r="A246" s="15" t="s">
        <v>759</v>
      </c>
      <c r="B246" s="13" t="s">
        <v>259</v>
      </c>
      <c r="C246" s="17">
        <v>450000</v>
      </c>
    </row>
    <row r="247" spans="1:3" x14ac:dyDescent="0.2">
      <c r="A247" s="15" t="s">
        <v>760</v>
      </c>
      <c r="B247" s="13" t="s">
        <v>260</v>
      </c>
      <c r="C247" s="17">
        <v>400000</v>
      </c>
    </row>
    <row r="248" spans="1:3" x14ac:dyDescent="0.2">
      <c r="A248" s="15" t="s">
        <v>761</v>
      </c>
      <c r="B248" s="13" t="s">
        <v>261</v>
      </c>
      <c r="C248" s="17">
        <v>1200000</v>
      </c>
    </row>
    <row r="249" spans="1:3" x14ac:dyDescent="0.2">
      <c r="A249" s="15" t="s">
        <v>762</v>
      </c>
      <c r="B249" s="13" t="s">
        <v>262</v>
      </c>
      <c r="C249" s="17">
        <v>1150000</v>
      </c>
    </row>
    <row r="250" spans="1:3" x14ac:dyDescent="0.2">
      <c r="A250" s="15" t="s">
        <v>763</v>
      </c>
      <c r="B250" s="13" t="s">
        <v>263</v>
      </c>
      <c r="C250" s="17">
        <v>750000</v>
      </c>
    </row>
    <row r="251" spans="1:3" x14ac:dyDescent="0.2">
      <c r="A251" s="15" t="s">
        <v>764</v>
      </c>
      <c r="B251" s="13" t="s">
        <v>264</v>
      </c>
      <c r="C251" s="17">
        <v>700000</v>
      </c>
    </row>
    <row r="252" spans="1:3" x14ac:dyDescent="0.2">
      <c r="A252" s="15" t="s">
        <v>765</v>
      </c>
      <c r="B252" s="13" t="s">
        <v>265</v>
      </c>
      <c r="C252" s="17">
        <v>750000</v>
      </c>
    </row>
    <row r="253" spans="1:3" x14ac:dyDescent="0.2">
      <c r="A253" s="15" t="s">
        <v>766</v>
      </c>
      <c r="B253" s="13" t="s">
        <v>266</v>
      </c>
      <c r="C253" s="17">
        <v>350000</v>
      </c>
    </row>
    <row r="254" spans="1:3" x14ac:dyDescent="0.2">
      <c r="A254" s="15" t="s">
        <v>767</v>
      </c>
      <c r="B254" s="13" t="s">
        <v>267</v>
      </c>
      <c r="C254" s="17">
        <v>350000</v>
      </c>
    </row>
    <row r="255" spans="1:3" x14ac:dyDescent="0.2">
      <c r="A255" s="15" t="s">
        <v>768</v>
      </c>
      <c r="B255" s="13" t="s">
        <v>268</v>
      </c>
      <c r="C255" s="17">
        <v>800000</v>
      </c>
    </row>
    <row r="256" spans="1:3" x14ac:dyDescent="0.2">
      <c r="A256" s="15" t="s">
        <v>769</v>
      </c>
      <c r="B256" s="13" t="s">
        <v>269</v>
      </c>
      <c r="C256" s="17">
        <v>400000</v>
      </c>
    </row>
    <row r="257" spans="1:3" x14ac:dyDescent="0.2">
      <c r="A257" s="15" t="s">
        <v>770</v>
      </c>
      <c r="B257" s="13" t="s">
        <v>270</v>
      </c>
      <c r="C257" s="17">
        <v>600000</v>
      </c>
    </row>
    <row r="258" spans="1:3" x14ac:dyDescent="0.2">
      <c r="A258" s="15" t="s">
        <v>771</v>
      </c>
      <c r="B258" s="13" t="s">
        <v>271</v>
      </c>
      <c r="C258" s="17">
        <v>750000</v>
      </c>
    </row>
    <row r="259" spans="1:3" x14ac:dyDescent="0.2">
      <c r="A259" s="15" t="s">
        <v>772</v>
      </c>
      <c r="B259" s="13" t="s">
        <v>272</v>
      </c>
      <c r="C259" s="17">
        <v>400000</v>
      </c>
    </row>
    <row r="260" spans="1:3" x14ac:dyDescent="0.2">
      <c r="A260" s="15" t="s">
        <v>773</v>
      </c>
      <c r="B260" s="13" t="s">
        <v>273</v>
      </c>
      <c r="C260" s="17">
        <v>700000</v>
      </c>
    </row>
    <row r="261" spans="1:3" x14ac:dyDescent="0.2">
      <c r="A261" s="15" t="s">
        <v>774</v>
      </c>
      <c r="B261" s="13" t="s">
        <v>274</v>
      </c>
      <c r="C261" s="17">
        <v>1250000</v>
      </c>
    </row>
    <row r="262" spans="1:3" x14ac:dyDescent="0.2">
      <c r="A262" s="15" t="s">
        <v>775</v>
      </c>
      <c r="B262" s="13" t="s">
        <v>275</v>
      </c>
      <c r="C262" s="17">
        <v>450000</v>
      </c>
    </row>
    <row r="263" spans="1:3" x14ac:dyDescent="0.2">
      <c r="A263" s="15" t="s">
        <v>776</v>
      </c>
      <c r="B263" s="13" t="s">
        <v>276</v>
      </c>
      <c r="C263" s="17">
        <v>850000</v>
      </c>
    </row>
    <row r="264" spans="1:3" x14ac:dyDescent="0.2">
      <c r="A264" s="15" t="s">
        <v>777</v>
      </c>
      <c r="B264" s="13" t="s">
        <v>277</v>
      </c>
      <c r="C264" s="17">
        <v>1100000</v>
      </c>
    </row>
    <row r="265" spans="1:3" x14ac:dyDescent="0.2">
      <c r="A265" s="15" t="s">
        <v>778</v>
      </c>
      <c r="B265" s="13" t="s">
        <v>278</v>
      </c>
      <c r="C265" s="17">
        <v>400000</v>
      </c>
    </row>
    <row r="266" spans="1:3" x14ac:dyDescent="0.2">
      <c r="A266" s="15" t="s">
        <v>779</v>
      </c>
      <c r="B266" s="13" t="s">
        <v>279</v>
      </c>
      <c r="C266" s="17">
        <v>850000</v>
      </c>
    </row>
    <row r="267" spans="1:3" x14ac:dyDescent="0.2">
      <c r="A267" s="15" t="s">
        <v>780</v>
      </c>
      <c r="B267" s="13" t="s">
        <v>280</v>
      </c>
      <c r="C267" s="17">
        <v>300000</v>
      </c>
    </row>
    <row r="268" spans="1:3" x14ac:dyDescent="0.2">
      <c r="A268" s="15" t="s">
        <v>781</v>
      </c>
      <c r="B268" s="13" t="s">
        <v>281</v>
      </c>
      <c r="C268" s="17">
        <v>1150000</v>
      </c>
    </row>
    <row r="269" spans="1:3" x14ac:dyDescent="0.2">
      <c r="A269" s="15" t="s">
        <v>782</v>
      </c>
      <c r="B269" s="13" t="s">
        <v>282</v>
      </c>
      <c r="C269" s="17">
        <v>1100000</v>
      </c>
    </row>
    <row r="270" spans="1:3" x14ac:dyDescent="0.2">
      <c r="A270" s="15" t="s">
        <v>783</v>
      </c>
      <c r="B270" s="13" t="s">
        <v>283</v>
      </c>
      <c r="C270" s="17">
        <v>550000</v>
      </c>
    </row>
    <row r="271" spans="1:3" x14ac:dyDescent="0.2">
      <c r="A271" s="15" t="s">
        <v>784</v>
      </c>
      <c r="B271" s="13" t="s">
        <v>284</v>
      </c>
      <c r="C271" s="17">
        <v>1100000</v>
      </c>
    </row>
    <row r="272" spans="1:3" x14ac:dyDescent="0.2">
      <c r="A272" s="15" t="s">
        <v>785</v>
      </c>
      <c r="B272" s="13" t="s">
        <v>285</v>
      </c>
      <c r="C272" s="17">
        <v>450000</v>
      </c>
    </row>
    <row r="273" spans="1:3" x14ac:dyDescent="0.2">
      <c r="A273" s="15" t="s">
        <v>786</v>
      </c>
      <c r="B273" s="13" t="s">
        <v>286</v>
      </c>
      <c r="C273" s="17">
        <v>950000</v>
      </c>
    </row>
    <row r="274" spans="1:3" x14ac:dyDescent="0.2">
      <c r="A274" s="15" t="s">
        <v>787</v>
      </c>
      <c r="B274" s="13" t="s">
        <v>287</v>
      </c>
      <c r="C274" s="17">
        <v>750000</v>
      </c>
    </row>
    <row r="275" spans="1:3" x14ac:dyDescent="0.2">
      <c r="A275" s="15" t="s">
        <v>788</v>
      </c>
      <c r="B275" s="13" t="s">
        <v>288</v>
      </c>
      <c r="C275" s="17">
        <v>650000</v>
      </c>
    </row>
    <row r="276" spans="1:3" x14ac:dyDescent="0.2">
      <c r="A276" s="15" t="s">
        <v>789</v>
      </c>
      <c r="B276" s="13" t="s">
        <v>289</v>
      </c>
      <c r="C276" s="17">
        <v>700000</v>
      </c>
    </row>
    <row r="277" spans="1:3" x14ac:dyDescent="0.2">
      <c r="A277" s="15" t="s">
        <v>790</v>
      </c>
      <c r="B277" s="13" t="s">
        <v>290</v>
      </c>
      <c r="C277" s="17">
        <v>1100000</v>
      </c>
    </row>
    <row r="278" spans="1:3" x14ac:dyDescent="0.2">
      <c r="A278" s="15" t="s">
        <v>791</v>
      </c>
      <c r="B278" s="13" t="s">
        <v>291</v>
      </c>
      <c r="C278" s="17">
        <v>1200000</v>
      </c>
    </row>
    <row r="279" spans="1:3" x14ac:dyDescent="0.2">
      <c r="A279" s="15" t="s">
        <v>792</v>
      </c>
      <c r="B279" s="13" t="s">
        <v>292</v>
      </c>
      <c r="C279" s="17">
        <v>600000</v>
      </c>
    </row>
    <row r="280" spans="1:3" x14ac:dyDescent="0.2">
      <c r="A280" s="15" t="s">
        <v>793</v>
      </c>
      <c r="B280" s="13" t="s">
        <v>293</v>
      </c>
      <c r="C280" s="17">
        <v>900000</v>
      </c>
    </row>
    <row r="281" spans="1:3" x14ac:dyDescent="0.2">
      <c r="A281" s="15" t="s">
        <v>794</v>
      </c>
      <c r="B281" s="13" t="s">
        <v>294</v>
      </c>
      <c r="C281" s="17">
        <v>750000</v>
      </c>
    </row>
    <row r="282" spans="1:3" x14ac:dyDescent="0.2">
      <c r="A282" s="15" t="s">
        <v>795</v>
      </c>
      <c r="B282" s="13" t="s">
        <v>295</v>
      </c>
      <c r="C282" s="17">
        <v>550000</v>
      </c>
    </row>
    <row r="283" spans="1:3" x14ac:dyDescent="0.2">
      <c r="A283" s="15" t="s">
        <v>796</v>
      </c>
      <c r="B283" s="13" t="s">
        <v>296</v>
      </c>
      <c r="C283" s="17">
        <v>350000</v>
      </c>
    </row>
    <row r="284" spans="1:3" x14ac:dyDescent="0.2">
      <c r="A284" s="15" t="s">
        <v>797</v>
      </c>
      <c r="B284" s="13" t="s">
        <v>297</v>
      </c>
      <c r="C284" s="17">
        <v>300000</v>
      </c>
    </row>
    <row r="285" spans="1:3" x14ac:dyDescent="0.2">
      <c r="A285" s="15" t="s">
        <v>798</v>
      </c>
      <c r="B285" s="13" t="s">
        <v>298</v>
      </c>
      <c r="C285" s="17">
        <v>650000</v>
      </c>
    </row>
    <row r="286" spans="1:3" x14ac:dyDescent="0.2">
      <c r="A286" s="15" t="s">
        <v>799</v>
      </c>
      <c r="B286" s="13" t="s">
        <v>299</v>
      </c>
      <c r="C286" s="17">
        <v>1150000</v>
      </c>
    </row>
    <row r="287" spans="1:3" x14ac:dyDescent="0.2">
      <c r="A287" s="15" t="s">
        <v>800</v>
      </c>
      <c r="B287" s="13" t="s">
        <v>300</v>
      </c>
      <c r="C287" s="17">
        <v>850000</v>
      </c>
    </row>
    <row r="288" spans="1:3" x14ac:dyDescent="0.2">
      <c r="A288" s="15" t="s">
        <v>801</v>
      </c>
      <c r="B288" s="13" t="s">
        <v>301</v>
      </c>
      <c r="C288" s="17">
        <v>550000</v>
      </c>
    </row>
    <row r="289" spans="1:3" x14ac:dyDescent="0.2">
      <c r="A289" s="15" t="s">
        <v>802</v>
      </c>
      <c r="B289" s="13" t="s">
        <v>302</v>
      </c>
      <c r="C289" s="17">
        <v>1000000</v>
      </c>
    </row>
    <row r="290" spans="1:3" x14ac:dyDescent="0.2">
      <c r="A290" s="15" t="s">
        <v>803</v>
      </c>
      <c r="B290" s="13" t="s">
        <v>303</v>
      </c>
      <c r="C290" s="17">
        <v>550000</v>
      </c>
    </row>
    <row r="291" spans="1:3" x14ac:dyDescent="0.2">
      <c r="A291" s="15" t="s">
        <v>804</v>
      </c>
      <c r="B291" s="13" t="s">
        <v>304</v>
      </c>
      <c r="C291" s="17">
        <v>950000</v>
      </c>
    </row>
    <row r="292" spans="1:3" x14ac:dyDescent="0.2">
      <c r="A292" s="15" t="s">
        <v>805</v>
      </c>
      <c r="B292" s="13" t="s">
        <v>305</v>
      </c>
      <c r="C292" s="17">
        <v>850000</v>
      </c>
    </row>
    <row r="293" spans="1:3" x14ac:dyDescent="0.2">
      <c r="A293" s="15" t="s">
        <v>806</v>
      </c>
      <c r="B293" s="13" t="s">
        <v>306</v>
      </c>
      <c r="C293" s="17">
        <v>550000</v>
      </c>
    </row>
    <row r="294" spans="1:3" x14ac:dyDescent="0.2">
      <c r="A294" s="15" t="s">
        <v>807</v>
      </c>
      <c r="B294" s="13" t="s">
        <v>307</v>
      </c>
      <c r="C294" s="17">
        <v>900000</v>
      </c>
    </row>
    <row r="295" spans="1:3" x14ac:dyDescent="0.2">
      <c r="A295" s="15" t="s">
        <v>808</v>
      </c>
      <c r="B295" s="13" t="s">
        <v>308</v>
      </c>
      <c r="C295" s="17">
        <v>650000</v>
      </c>
    </row>
    <row r="296" spans="1:3" x14ac:dyDescent="0.2">
      <c r="A296" s="15" t="s">
        <v>809</v>
      </c>
      <c r="B296" s="13" t="s">
        <v>309</v>
      </c>
      <c r="C296" s="17">
        <v>350000</v>
      </c>
    </row>
    <row r="297" spans="1:3" x14ac:dyDescent="0.2">
      <c r="A297" s="15" t="s">
        <v>810</v>
      </c>
      <c r="B297" s="13" t="s">
        <v>310</v>
      </c>
      <c r="C297" s="17">
        <v>1150000</v>
      </c>
    </row>
    <row r="298" spans="1:3" x14ac:dyDescent="0.2">
      <c r="A298" s="15" t="s">
        <v>811</v>
      </c>
      <c r="B298" s="13" t="s">
        <v>311</v>
      </c>
      <c r="C298" s="17">
        <v>550000</v>
      </c>
    </row>
    <row r="299" spans="1:3" x14ac:dyDescent="0.2">
      <c r="A299" s="15" t="s">
        <v>812</v>
      </c>
      <c r="B299" s="13" t="s">
        <v>312</v>
      </c>
      <c r="C299" s="17">
        <v>750000</v>
      </c>
    </row>
    <row r="300" spans="1:3" x14ac:dyDescent="0.2">
      <c r="A300" s="15" t="s">
        <v>813</v>
      </c>
      <c r="B300" s="13" t="s">
        <v>313</v>
      </c>
      <c r="C300" s="17">
        <v>750000</v>
      </c>
    </row>
    <row r="301" spans="1:3" x14ac:dyDescent="0.2">
      <c r="A301" s="15" t="s">
        <v>814</v>
      </c>
      <c r="B301" s="13" t="s">
        <v>314</v>
      </c>
      <c r="C301" s="17">
        <v>500000</v>
      </c>
    </row>
    <row r="302" spans="1:3" x14ac:dyDescent="0.2">
      <c r="A302" s="15" t="s">
        <v>815</v>
      </c>
      <c r="B302" s="13" t="s">
        <v>315</v>
      </c>
      <c r="C302" s="17">
        <v>300000</v>
      </c>
    </row>
    <row r="303" spans="1:3" x14ac:dyDescent="0.2">
      <c r="A303" s="15" t="s">
        <v>816</v>
      </c>
      <c r="B303" s="13" t="s">
        <v>316</v>
      </c>
      <c r="C303" s="17">
        <v>1000000</v>
      </c>
    </row>
    <row r="304" spans="1:3" x14ac:dyDescent="0.2">
      <c r="A304" s="15" t="s">
        <v>817</v>
      </c>
      <c r="B304" s="13" t="s">
        <v>317</v>
      </c>
      <c r="C304" s="17">
        <v>250000</v>
      </c>
    </row>
    <row r="305" spans="1:3" x14ac:dyDescent="0.2">
      <c r="A305" s="15" t="s">
        <v>818</v>
      </c>
      <c r="B305" s="13" t="s">
        <v>318</v>
      </c>
      <c r="C305" s="17">
        <v>350000</v>
      </c>
    </row>
    <row r="306" spans="1:3" x14ac:dyDescent="0.2">
      <c r="A306" s="15" t="s">
        <v>819</v>
      </c>
      <c r="B306" s="13" t="s">
        <v>319</v>
      </c>
      <c r="C306" s="17">
        <v>1100000</v>
      </c>
    </row>
    <row r="307" spans="1:3" x14ac:dyDescent="0.2">
      <c r="A307" s="15" t="s">
        <v>820</v>
      </c>
      <c r="B307" s="13" t="s">
        <v>320</v>
      </c>
      <c r="C307" s="17">
        <v>450000</v>
      </c>
    </row>
    <row r="308" spans="1:3" x14ac:dyDescent="0.2">
      <c r="A308" s="15" t="s">
        <v>821</v>
      </c>
      <c r="B308" s="13" t="s">
        <v>321</v>
      </c>
      <c r="C308" s="17">
        <v>600000</v>
      </c>
    </row>
    <row r="309" spans="1:3" x14ac:dyDescent="0.2">
      <c r="A309" s="15" t="s">
        <v>822</v>
      </c>
      <c r="B309" s="13" t="s">
        <v>322</v>
      </c>
      <c r="C309" s="17">
        <v>950000</v>
      </c>
    </row>
    <row r="310" spans="1:3" x14ac:dyDescent="0.2">
      <c r="A310" s="15" t="s">
        <v>823</v>
      </c>
      <c r="B310" s="13" t="s">
        <v>323</v>
      </c>
      <c r="C310" s="17">
        <v>750000</v>
      </c>
    </row>
    <row r="311" spans="1:3" x14ac:dyDescent="0.2">
      <c r="A311" s="15" t="s">
        <v>824</v>
      </c>
      <c r="B311" s="13" t="s">
        <v>324</v>
      </c>
      <c r="C311" s="17">
        <v>750000</v>
      </c>
    </row>
    <row r="312" spans="1:3" x14ac:dyDescent="0.2">
      <c r="A312" s="15" t="s">
        <v>825</v>
      </c>
      <c r="B312" s="13" t="s">
        <v>325</v>
      </c>
      <c r="C312" s="17">
        <v>250000</v>
      </c>
    </row>
    <row r="313" spans="1:3" x14ac:dyDescent="0.2">
      <c r="A313" s="15" t="s">
        <v>826</v>
      </c>
      <c r="B313" s="13" t="s">
        <v>326</v>
      </c>
      <c r="C313" s="17">
        <v>300000</v>
      </c>
    </row>
    <row r="314" spans="1:3" x14ac:dyDescent="0.2">
      <c r="A314" s="15" t="s">
        <v>827</v>
      </c>
      <c r="B314" s="13" t="s">
        <v>327</v>
      </c>
      <c r="C314" s="17">
        <v>550000</v>
      </c>
    </row>
    <row r="315" spans="1:3" x14ac:dyDescent="0.2">
      <c r="A315" s="15" t="s">
        <v>828</v>
      </c>
      <c r="B315" s="13" t="s">
        <v>328</v>
      </c>
      <c r="C315" s="17">
        <v>550000</v>
      </c>
    </row>
    <row r="316" spans="1:3" x14ac:dyDescent="0.2">
      <c r="A316" s="15" t="s">
        <v>829</v>
      </c>
      <c r="B316" s="13" t="s">
        <v>329</v>
      </c>
      <c r="C316" s="17">
        <v>550000</v>
      </c>
    </row>
    <row r="317" spans="1:3" x14ac:dyDescent="0.2">
      <c r="A317" s="15" t="s">
        <v>830</v>
      </c>
      <c r="B317" s="13" t="s">
        <v>330</v>
      </c>
      <c r="C317" s="17">
        <v>1000000</v>
      </c>
    </row>
    <row r="318" spans="1:3" x14ac:dyDescent="0.2">
      <c r="A318" s="15" t="s">
        <v>831</v>
      </c>
      <c r="B318" s="13" t="s">
        <v>331</v>
      </c>
      <c r="C318" s="17">
        <v>800000</v>
      </c>
    </row>
    <row r="319" spans="1:3" x14ac:dyDescent="0.2">
      <c r="A319" s="15" t="s">
        <v>832</v>
      </c>
      <c r="B319" s="13" t="s">
        <v>332</v>
      </c>
      <c r="C319" s="17">
        <v>1100000</v>
      </c>
    </row>
    <row r="320" spans="1:3" x14ac:dyDescent="0.2">
      <c r="A320" s="15" t="s">
        <v>833</v>
      </c>
      <c r="B320" s="13" t="s">
        <v>333</v>
      </c>
      <c r="C320" s="17">
        <v>450000</v>
      </c>
    </row>
    <row r="321" spans="1:3" x14ac:dyDescent="0.2">
      <c r="A321" s="15" t="s">
        <v>834</v>
      </c>
      <c r="B321" s="13" t="s">
        <v>334</v>
      </c>
      <c r="C321" s="17">
        <v>650000</v>
      </c>
    </row>
    <row r="322" spans="1:3" x14ac:dyDescent="0.2">
      <c r="A322" s="15" t="s">
        <v>835</v>
      </c>
      <c r="B322" s="13" t="s">
        <v>335</v>
      </c>
      <c r="C322" s="17">
        <v>500000</v>
      </c>
    </row>
    <row r="323" spans="1:3" x14ac:dyDescent="0.2">
      <c r="A323" s="15" t="s">
        <v>836</v>
      </c>
      <c r="B323" s="13" t="s">
        <v>336</v>
      </c>
      <c r="C323" s="17">
        <v>1150000</v>
      </c>
    </row>
    <row r="324" spans="1:3" x14ac:dyDescent="0.2">
      <c r="A324" s="15" t="s">
        <v>837</v>
      </c>
      <c r="B324" s="13" t="s">
        <v>337</v>
      </c>
      <c r="C324" s="17">
        <v>700000</v>
      </c>
    </row>
    <row r="325" spans="1:3" x14ac:dyDescent="0.2">
      <c r="A325" s="15" t="s">
        <v>838</v>
      </c>
      <c r="B325" s="13" t="s">
        <v>338</v>
      </c>
      <c r="C325" s="17">
        <v>250000</v>
      </c>
    </row>
    <row r="326" spans="1:3" x14ac:dyDescent="0.2">
      <c r="A326" s="15" t="s">
        <v>839</v>
      </c>
      <c r="B326" s="13" t="s">
        <v>339</v>
      </c>
      <c r="C326" s="17">
        <v>950000</v>
      </c>
    </row>
    <row r="327" spans="1:3" x14ac:dyDescent="0.2">
      <c r="A327" s="15" t="s">
        <v>840</v>
      </c>
      <c r="B327" s="13" t="s">
        <v>340</v>
      </c>
      <c r="C327" s="17">
        <v>300000</v>
      </c>
    </row>
    <row r="328" spans="1:3" x14ac:dyDescent="0.2">
      <c r="A328" s="15" t="s">
        <v>841</v>
      </c>
      <c r="B328" s="13" t="s">
        <v>341</v>
      </c>
      <c r="C328" s="17">
        <v>300000</v>
      </c>
    </row>
    <row r="329" spans="1:3" x14ac:dyDescent="0.2">
      <c r="A329" s="15" t="s">
        <v>842</v>
      </c>
      <c r="B329" s="13" t="s">
        <v>342</v>
      </c>
      <c r="C329" s="17">
        <v>1200000</v>
      </c>
    </row>
    <row r="330" spans="1:3" x14ac:dyDescent="0.2">
      <c r="A330" s="15" t="s">
        <v>843</v>
      </c>
      <c r="B330" s="13" t="s">
        <v>343</v>
      </c>
      <c r="C330" s="17">
        <v>400000</v>
      </c>
    </row>
    <row r="331" spans="1:3" x14ac:dyDescent="0.2">
      <c r="A331" s="15" t="s">
        <v>844</v>
      </c>
      <c r="B331" s="13" t="s">
        <v>344</v>
      </c>
      <c r="C331" s="17">
        <v>1100000</v>
      </c>
    </row>
    <row r="332" spans="1:3" x14ac:dyDescent="0.2">
      <c r="A332" s="15" t="s">
        <v>845</v>
      </c>
      <c r="B332" s="13" t="s">
        <v>345</v>
      </c>
      <c r="C332" s="17">
        <v>350000</v>
      </c>
    </row>
    <row r="333" spans="1:3" x14ac:dyDescent="0.2">
      <c r="A333" s="15" t="s">
        <v>846</v>
      </c>
      <c r="B333" s="13" t="s">
        <v>346</v>
      </c>
      <c r="C333" s="17">
        <v>950000</v>
      </c>
    </row>
    <row r="334" spans="1:3" x14ac:dyDescent="0.2">
      <c r="A334" s="15" t="s">
        <v>847</v>
      </c>
      <c r="B334" s="13" t="s">
        <v>347</v>
      </c>
      <c r="C334" s="17">
        <v>1100000</v>
      </c>
    </row>
    <row r="335" spans="1:3" x14ac:dyDescent="0.2">
      <c r="A335" s="15" t="s">
        <v>848</v>
      </c>
      <c r="B335" s="13" t="s">
        <v>348</v>
      </c>
      <c r="C335" s="17">
        <v>1200000</v>
      </c>
    </row>
    <row r="336" spans="1:3" x14ac:dyDescent="0.2">
      <c r="A336" s="15" t="s">
        <v>849</v>
      </c>
      <c r="B336" s="13" t="s">
        <v>349</v>
      </c>
      <c r="C336" s="17">
        <v>950000</v>
      </c>
    </row>
    <row r="337" spans="1:3" x14ac:dyDescent="0.2">
      <c r="A337" s="15" t="s">
        <v>850</v>
      </c>
      <c r="B337" s="13" t="s">
        <v>350</v>
      </c>
      <c r="C337" s="17">
        <v>1150000</v>
      </c>
    </row>
    <row r="338" spans="1:3" x14ac:dyDescent="0.2">
      <c r="A338" s="15" t="s">
        <v>851</v>
      </c>
      <c r="B338" s="13" t="s">
        <v>351</v>
      </c>
      <c r="C338" s="17">
        <v>300000</v>
      </c>
    </row>
    <row r="339" spans="1:3" x14ac:dyDescent="0.2">
      <c r="A339" s="15" t="s">
        <v>852</v>
      </c>
      <c r="B339" s="13" t="s">
        <v>352</v>
      </c>
      <c r="C339" s="17">
        <v>1050000</v>
      </c>
    </row>
    <row r="340" spans="1:3" x14ac:dyDescent="0.2">
      <c r="A340" s="15" t="s">
        <v>853</v>
      </c>
      <c r="B340" s="13" t="s">
        <v>353</v>
      </c>
      <c r="C340" s="17">
        <v>500000</v>
      </c>
    </row>
    <row r="341" spans="1:3" x14ac:dyDescent="0.2">
      <c r="A341" s="15" t="s">
        <v>854</v>
      </c>
      <c r="B341" s="13" t="s">
        <v>354</v>
      </c>
      <c r="C341" s="17">
        <v>250000</v>
      </c>
    </row>
    <row r="342" spans="1:3" x14ac:dyDescent="0.2">
      <c r="A342" s="15" t="s">
        <v>855</v>
      </c>
      <c r="B342" s="13" t="s">
        <v>355</v>
      </c>
      <c r="C342" s="17">
        <v>300000</v>
      </c>
    </row>
    <row r="343" spans="1:3" x14ac:dyDescent="0.2">
      <c r="A343" s="15" t="s">
        <v>856</v>
      </c>
      <c r="B343" s="13" t="s">
        <v>356</v>
      </c>
      <c r="C343" s="17">
        <v>1250000</v>
      </c>
    </row>
    <row r="344" spans="1:3" x14ac:dyDescent="0.2">
      <c r="A344" s="15" t="s">
        <v>857</v>
      </c>
      <c r="B344" s="13" t="s">
        <v>357</v>
      </c>
      <c r="C344" s="17">
        <v>300000</v>
      </c>
    </row>
    <row r="345" spans="1:3" x14ac:dyDescent="0.2">
      <c r="A345" s="15" t="s">
        <v>858</v>
      </c>
      <c r="B345" s="13" t="s">
        <v>358</v>
      </c>
      <c r="C345" s="17">
        <v>1150000</v>
      </c>
    </row>
    <row r="346" spans="1:3" x14ac:dyDescent="0.2">
      <c r="A346" s="15" t="s">
        <v>859</v>
      </c>
      <c r="B346" s="13" t="s">
        <v>359</v>
      </c>
      <c r="C346" s="17">
        <v>1150000</v>
      </c>
    </row>
    <row r="347" spans="1:3" x14ac:dyDescent="0.2">
      <c r="A347" s="15" t="s">
        <v>860</v>
      </c>
      <c r="B347" s="13" t="s">
        <v>360</v>
      </c>
      <c r="C347" s="17">
        <v>700000</v>
      </c>
    </row>
    <row r="348" spans="1:3" x14ac:dyDescent="0.2">
      <c r="A348" s="15" t="s">
        <v>861</v>
      </c>
      <c r="B348" s="13" t="s">
        <v>361</v>
      </c>
      <c r="C348" s="17">
        <v>600000</v>
      </c>
    </row>
    <row r="349" spans="1:3" x14ac:dyDescent="0.2">
      <c r="A349" s="15" t="s">
        <v>862</v>
      </c>
      <c r="B349" s="13" t="s">
        <v>362</v>
      </c>
      <c r="C349" s="17">
        <v>950000</v>
      </c>
    </row>
    <row r="350" spans="1:3" x14ac:dyDescent="0.2">
      <c r="A350" s="15" t="s">
        <v>863</v>
      </c>
      <c r="B350" s="13" t="s">
        <v>363</v>
      </c>
      <c r="C350" s="17">
        <v>950000</v>
      </c>
    </row>
    <row r="351" spans="1:3" x14ac:dyDescent="0.2">
      <c r="A351" s="15" t="s">
        <v>864</v>
      </c>
      <c r="B351" s="13" t="s">
        <v>364</v>
      </c>
      <c r="C351" s="17">
        <v>350000</v>
      </c>
    </row>
    <row r="352" spans="1:3" x14ac:dyDescent="0.2">
      <c r="A352" s="15" t="s">
        <v>865</v>
      </c>
      <c r="B352" s="13" t="s">
        <v>365</v>
      </c>
      <c r="C352" s="17">
        <v>950000</v>
      </c>
    </row>
    <row r="353" spans="1:3" x14ac:dyDescent="0.2">
      <c r="A353" s="15" t="s">
        <v>866</v>
      </c>
      <c r="B353" s="13" t="s">
        <v>366</v>
      </c>
      <c r="C353" s="17">
        <v>900000</v>
      </c>
    </row>
    <row r="354" spans="1:3" x14ac:dyDescent="0.2">
      <c r="A354" s="15" t="s">
        <v>867</v>
      </c>
      <c r="B354" s="13" t="s">
        <v>367</v>
      </c>
      <c r="C354" s="17">
        <v>900000</v>
      </c>
    </row>
    <row r="355" spans="1:3" x14ac:dyDescent="0.2">
      <c r="A355" s="15" t="s">
        <v>868</v>
      </c>
      <c r="B355" s="13" t="s">
        <v>368</v>
      </c>
      <c r="C355" s="17">
        <v>800000</v>
      </c>
    </row>
    <row r="356" spans="1:3" x14ac:dyDescent="0.2">
      <c r="A356" s="15" t="s">
        <v>869</v>
      </c>
      <c r="B356" s="13" t="s">
        <v>369</v>
      </c>
      <c r="C356" s="17">
        <v>900000</v>
      </c>
    </row>
    <row r="357" spans="1:3" x14ac:dyDescent="0.2">
      <c r="A357" s="15" t="s">
        <v>870</v>
      </c>
      <c r="B357" s="13" t="s">
        <v>370</v>
      </c>
      <c r="C357" s="17">
        <v>1200000</v>
      </c>
    </row>
    <row r="358" spans="1:3" x14ac:dyDescent="0.2">
      <c r="A358" s="15" t="s">
        <v>871</v>
      </c>
      <c r="B358" s="13" t="s">
        <v>371</v>
      </c>
      <c r="C358" s="17">
        <v>400000</v>
      </c>
    </row>
    <row r="359" spans="1:3" x14ac:dyDescent="0.2">
      <c r="A359" s="15" t="s">
        <v>872</v>
      </c>
      <c r="B359" s="13" t="s">
        <v>372</v>
      </c>
      <c r="C359" s="17">
        <v>500000</v>
      </c>
    </row>
    <row r="360" spans="1:3" x14ac:dyDescent="0.2">
      <c r="A360" s="15" t="s">
        <v>873</v>
      </c>
      <c r="B360" s="13" t="s">
        <v>373</v>
      </c>
      <c r="C360" s="17">
        <v>1200000</v>
      </c>
    </row>
    <row r="361" spans="1:3" x14ac:dyDescent="0.2">
      <c r="A361" s="15" t="s">
        <v>874</v>
      </c>
      <c r="B361" s="13" t="s">
        <v>374</v>
      </c>
      <c r="C361" s="17">
        <v>400000</v>
      </c>
    </row>
    <row r="362" spans="1:3" x14ac:dyDescent="0.2">
      <c r="A362" s="15" t="s">
        <v>875</v>
      </c>
      <c r="B362" s="13" t="s">
        <v>375</v>
      </c>
      <c r="C362" s="17">
        <v>250000</v>
      </c>
    </row>
    <row r="363" spans="1:3" x14ac:dyDescent="0.2">
      <c r="A363" s="15" t="s">
        <v>876</v>
      </c>
      <c r="B363" s="13" t="s">
        <v>376</v>
      </c>
      <c r="C363" s="17">
        <v>700000</v>
      </c>
    </row>
    <row r="364" spans="1:3" x14ac:dyDescent="0.2">
      <c r="A364" s="15" t="s">
        <v>877</v>
      </c>
      <c r="B364" s="13" t="s">
        <v>377</v>
      </c>
      <c r="C364" s="17">
        <v>800000</v>
      </c>
    </row>
    <row r="365" spans="1:3" x14ac:dyDescent="0.2">
      <c r="A365" s="15" t="s">
        <v>878</v>
      </c>
      <c r="B365" s="13" t="s">
        <v>378</v>
      </c>
      <c r="C365" s="17">
        <v>800000</v>
      </c>
    </row>
    <row r="366" spans="1:3" x14ac:dyDescent="0.2">
      <c r="A366" s="15" t="s">
        <v>879</v>
      </c>
      <c r="B366" s="13" t="s">
        <v>379</v>
      </c>
      <c r="C366" s="17">
        <v>1200000</v>
      </c>
    </row>
    <row r="367" spans="1:3" x14ac:dyDescent="0.2">
      <c r="A367" s="15" t="s">
        <v>880</v>
      </c>
      <c r="B367" s="13" t="s">
        <v>380</v>
      </c>
      <c r="C367" s="17">
        <v>600000</v>
      </c>
    </row>
    <row r="368" spans="1:3" x14ac:dyDescent="0.2">
      <c r="A368" s="15" t="s">
        <v>881</v>
      </c>
      <c r="B368" s="13" t="s">
        <v>381</v>
      </c>
      <c r="C368" s="17">
        <v>800000</v>
      </c>
    </row>
    <row r="369" spans="1:3" x14ac:dyDescent="0.2">
      <c r="A369" s="15" t="s">
        <v>882</v>
      </c>
      <c r="B369" s="13" t="s">
        <v>382</v>
      </c>
      <c r="C369" s="17">
        <v>1200000</v>
      </c>
    </row>
    <row r="370" spans="1:3" x14ac:dyDescent="0.2">
      <c r="A370" s="15" t="s">
        <v>883</v>
      </c>
      <c r="B370" s="13" t="s">
        <v>383</v>
      </c>
      <c r="C370" s="17">
        <v>900000</v>
      </c>
    </row>
    <row r="371" spans="1:3" x14ac:dyDescent="0.2">
      <c r="A371" s="15" t="s">
        <v>884</v>
      </c>
      <c r="B371" s="13" t="s">
        <v>384</v>
      </c>
      <c r="C371" s="17">
        <v>500000</v>
      </c>
    </row>
    <row r="372" spans="1:3" x14ac:dyDescent="0.2">
      <c r="A372" s="15" t="s">
        <v>885</v>
      </c>
      <c r="B372" s="13" t="s">
        <v>385</v>
      </c>
      <c r="C372" s="17">
        <v>1150000</v>
      </c>
    </row>
    <row r="373" spans="1:3" x14ac:dyDescent="0.2">
      <c r="A373" s="15" t="s">
        <v>886</v>
      </c>
      <c r="B373" s="13" t="s">
        <v>386</v>
      </c>
      <c r="C373" s="17">
        <v>1000000</v>
      </c>
    </row>
    <row r="374" spans="1:3" x14ac:dyDescent="0.2">
      <c r="A374" s="15" t="s">
        <v>887</v>
      </c>
      <c r="B374" s="13" t="s">
        <v>387</v>
      </c>
      <c r="C374" s="17">
        <v>400000</v>
      </c>
    </row>
    <row r="375" spans="1:3" x14ac:dyDescent="0.2">
      <c r="A375" s="15" t="s">
        <v>888</v>
      </c>
      <c r="B375" s="13" t="s">
        <v>388</v>
      </c>
      <c r="C375" s="17">
        <v>250000</v>
      </c>
    </row>
    <row r="376" spans="1:3" x14ac:dyDescent="0.2">
      <c r="A376" s="15" t="s">
        <v>889</v>
      </c>
      <c r="B376" s="13" t="s">
        <v>389</v>
      </c>
      <c r="C376" s="17">
        <v>250000</v>
      </c>
    </row>
    <row r="377" spans="1:3" x14ac:dyDescent="0.2">
      <c r="A377" s="15" t="s">
        <v>890</v>
      </c>
      <c r="B377" s="13" t="s">
        <v>390</v>
      </c>
      <c r="C377" s="17">
        <v>750000</v>
      </c>
    </row>
    <row r="378" spans="1:3" x14ac:dyDescent="0.2">
      <c r="A378" s="15" t="s">
        <v>891</v>
      </c>
      <c r="B378" s="13" t="s">
        <v>391</v>
      </c>
      <c r="C378" s="17">
        <v>250000</v>
      </c>
    </row>
    <row r="379" spans="1:3" x14ac:dyDescent="0.2">
      <c r="A379" s="15" t="s">
        <v>892</v>
      </c>
      <c r="B379" s="13" t="s">
        <v>392</v>
      </c>
      <c r="C379" s="17">
        <v>350000</v>
      </c>
    </row>
    <row r="380" spans="1:3" x14ac:dyDescent="0.2">
      <c r="A380" s="15" t="s">
        <v>893</v>
      </c>
      <c r="B380" s="13" t="s">
        <v>393</v>
      </c>
      <c r="C380" s="17">
        <v>950000</v>
      </c>
    </row>
    <row r="381" spans="1:3" x14ac:dyDescent="0.2">
      <c r="A381" s="15" t="s">
        <v>894</v>
      </c>
      <c r="B381" s="13" t="s">
        <v>394</v>
      </c>
      <c r="C381" s="17">
        <v>850000</v>
      </c>
    </row>
    <row r="382" spans="1:3" x14ac:dyDescent="0.2">
      <c r="A382" s="15" t="s">
        <v>895</v>
      </c>
      <c r="B382" s="13" t="s">
        <v>395</v>
      </c>
      <c r="C382" s="17">
        <v>550000</v>
      </c>
    </row>
    <row r="383" spans="1:3" x14ac:dyDescent="0.2">
      <c r="A383" s="15" t="s">
        <v>896</v>
      </c>
      <c r="B383" s="13" t="s">
        <v>396</v>
      </c>
      <c r="C383" s="17">
        <v>600000</v>
      </c>
    </row>
    <row r="384" spans="1:3" x14ac:dyDescent="0.2">
      <c r="A384" s="15" t="s">
        <v>897</v>
      </c>
      <c r="B384" s="13" t="s">
        <v>397</v>
      </c>
      <c r="C384" s="17">
        <v>1200000</v>
      </c>
    </row>
    <row r="385" spans="1:3" x14ac:dyDescent="0.2">
      <c r="A385" s="15" t="s">
        <v>898</v>
      </c>
      <c r="B385" s="13" t="s">
        <v>398</v>
      </c>
      <c r="C385" s="17">
        <v>600000</v>
      </c>
    </row>
    <row r="386" spans="1:3" x14ac:dyDescent="0.2">
      <c r="A386" s="15" t="s">
        <v>899</v>
      </c>
      <c r="B386" s="13" t="s">
        <v>399</v>
      </c>
      <c r="C386" s="17">
        <v>1200000</v>
      </c>
    </row>
    <row r="387" spans="1:3" x14ac:dyDescent="0.2">
      <c r="A387" s="15" t="s">
        <v>900</v>
      </c>
      <c r="B387" s="13" t="s">
        <v>400</v>
      </c>
      <c r="C387" s="17">
        <v>250000</v>
      </c>
    </row>
    <row r="388" spans="1:3" x14ac:dyDescent="0.2">
      <c r="A388" s="15" t="s">
        <v>901</v>
      </c>
      <c r="B388" s="13" t="s">
        <v>401</v>
      </c>
      <c r="C388" s="17">
        <v>400000</v>
      </c>
    </row>
    <row r="389" spans="1:3" x14ac:dyDescent="0.2">
      <c r="A389" s="15" t="s">
        <v>902</v>
      </c>
      <c r="B389" s="13" t="s">
        <v>402</v>
      </c>
      <c r="C389" s="17">
        <v>550000</v>
      </c>
    </row>
    <row r="390" spans="1:3" x14ac:dyDescent="0.2">
      <c r="A390" s="15" t="s">
        <v>903</v>
      </c>
      <c r="B390" s="13" t="s">
        <v>403</v>
      </c>
      <c r="C390" s="17">
        <v>1000000</v>
      </c>
    </row>
    <row r="391" spans="1:3" x14ac:dyDescent="0.2">
      <c r="A391" s="15" t="s">
        <v>904</v>
      </c>
      <c r="B391" s="13" t="s">
        <v>404</v>
      </c>
      <c r="C391" s="17">
        <v>1100000</v>
      </c>
    </row>
    <row r="392" spans="1:3" x14ac:dyDescent="0.2">
      <c r="A392" s="15" t="s">
        <v>905</v>
      </c>
      <c r="B392" s="13" t="s">
        <v>405</v>
      </c>
      <c r="C392" s="17">
        <v>350000</v>
      </c>
    </row>
    <row r="393" spans="1:3" x14ac:dyDescent="0.2">
      <c r="A393" s="15" t="s">
        <v>906</v>
      </c>
      <c r="B393" s="13" t="s">
        <v>406</v>
      </c>
      <c r="C393" s="17">
        <v>700000</v>
      </c>
    </row>
    <row r="394" spans="1:3" x14ac:dyDescent="0.2">
      <c r="A394" s="15" t="s">
        <v>907</v>
      </c>
      <c r="B394" s="13" t="s">
        <v>407</v>
      </c>
      <c r="C394" s="17">
        <v>500000</v>
      </c>
    </row>
    <row r="395" spans="1:3" x14ac:dyDescent="0.2">
      <c r="A395" s="15" t="s">
        <v>908</v>
      </c>
      <c r="B395" s="13" t="s">
        <v>408</v>
      </c>
      <c r="C395" s="17">
        <v>800000</v>
      </c>
    </row>
    <row r="396" spans="1:3" x14ac:dyDescent="0.2">
      <c r="A396" s="15" t="s">
        <v>909</v>
      </c>
      <c r="B396" s="13" t="s">
        <v>409</v>
      </c>
      <c r="C396" s="17">
        <v>1250000</v>
      </c>
    </row>
    <row r="397" spans="1:3" x14ac:dyDescent="0.2">
      <c r="A397" s="15" t="s">
        <v>910</v>
      </c>
      <c r="B397" s="13" t="s">
        <v>410</v>
      </c>
      <c r="C397" s="17">
        <v>800000</v>
      </c>
    </row>
    <row r="398" spans="1:3" x14ac:dyDescent="0.2">
      <c r="A398" s="15" t="s">
        <v>911</v>
      </c>
      <c r="B398" s="13" t="s">
        <v>411</v>
      </c>
      <c r="C398" s="17">
        <v>1200000</v>
      </c>
    </row>
    <row r="399" spans="1:3" x14ac:dyDescent="0.2">
      <c r="A399" s="15" t="s">
        <v>912</v>
      </c>
      <c r="B399" s="13" t="s">
        <v>412</v>
      </c>
      <c r="C399" s="17">
        <v>500000</v>
      </c>
    </row>
    <row r="400" spans="1:3" x14ac:dyDescent="0.2">
      <c r="A400" s="15" t="s">
        <v>913</v>
      </c>
      <c r="B400" s="13" t="s">
        <v>413</v>
      </c>
      <c r="C400" s="17">
        <v>1250000</v>
      </c>
    </row>
    <row r="401" spans="1:3" x14ac:dyDescent="0.2">
      <c r="A401" s="15" t="s">
        <v>914</v>
      </c>
      <c r="B401" s="13" t="s">
        <v>414</v>
      </c>
      <c r="C401" s="17">
        <v>700000</v>
      </c>
    </row>
    <row r="402" spans="1:3" x14ac:dyDescent="0.2">
      <c r="A402" s="15" t="s">
        <v>915</v>
      </c>
      <c r="B402" s="13" t="s">
        <v>415</v>
      </c>
      <c r="C402" s="17">
        <v>550000</v>
      </c>
    </row>
    <row r="403" spans="1:3" x14ac:dyDescent="0.2">
      <c r="A403" s="15" t="s">
        <v>916</v>
      </c>
      <c r="B403" s="13" t="s">
        <v>416</v>
      </c>
      <c r="C403" s="17">
        <v>900000</v>
      </c>
    </row>
    <row r="404" spans="1:3" x14ac:dyDescent="0.2">
      <c r="A404" s="15" t="s">
        <v>917</v>
      </c>
      <c r="B404" s="13" t="s">
        <v>417</v>
      </c>
      <c r="C404" s="17">
        <v>250000</v>
      </c>
    </row>
    <row r="405" spans="1:3" x14ac:dyDescent="0.2">
      <c r="A405" s="15" t="s">
        <v>918</v>
      </c>
      <c r="B405" s="13" t="s">
        <v>418</v>
      </c>
      <c r="C405" s="17">
        <v>600000</v>
      </c>
    </row>
    <row r="406" spans="1:3" x14ac:dyDescent="0.2">
      <c r="A406" s="15" t="s">
        <v>919</v>
      </c>
      <c r="B406" s="13" t="s">
        <v>419</v>
      </c>
      <c r="C406" s="17">
        <v>1200000</v>
      </c>
    </row>
    <row r="407" spans="1:3" x14ac:dyDescent="0.2">
      <c r="A407" s="15" t="s">
        <v>920</v>
      </c>
      <c r="B407" s="13" t="s">
        <v>420</v>
      </c>
      <c r="C407" s="17">
        <v>350000</v>
      </c>
    </row>
    <row r="408" spans="1:3" x14ac:dyDescent="0.2">
      <c r="A408" s="15" t="s">
        <v>921</v>
      </c>
      <c r="B408" s="13" t="s">
        <v>421</v>
      </c>
      <c r="C408" s="17">
        <v>650000</v>
      </c>
    </row>
    <row r="409" spans="1:3" x14ac:dyDescent="0.2">
      <c r="A409" s="15" t="s">
        <v>922</v>
      </c>
      <c r="B409" s="13" t="s">
        <v>422</v>
      </c>
      <c r="C409" s="17">
        <v>250000</v>
      </c>
    </row>
    <row r="410" spans="1:3" x14ac:dyDescent="0.2">
      <c r="A410" s="15" t="s">
        <v>923</v>
      </c>
      <c r="B410" s="13" t="s">
        <v>423</v>
      </c>
      <c r="C410" s="17">
        <v>300000</v>
      </c>
    </row>
    <row r="411" spans="1:3" x14ac:dyDescent="0.2">
      <c r="A411" s="15" t="s">
        <v>924</v>
      </c>
      <c r="B411" s="13" t="s">
        <v>424</v>
      </c>
      <c r="C411" s="17">
        <v>350000</v>
      </c>
    </row>
    <row r="412" spans="1:3" x14ac:dyDescent="0.2">
      <c r="A412" s="15" t="s">
        <v>925</v>
      </c>
      <c r="B412" s="13" t="s">
        <v>425</v>
      </c>
      <c r="C412" s="17">
        <v>750000</v>
      </c>
    </row>
    <row r="413" spans="1:3" x14ac:dyDescent="0.2">
      <c r="A413" s="15" t="s">
        <v>926</v>
      </c>
      <c r="B413" s="13" t="s">
        <v>426</v>
      </c>
      <c r="C413" s="17">
        <v>500000</v>
      </c>
    </row>
    <row r="414" spans="1:3" x14ac:dyDescent="0.2">
      <c r="A414" s="15" t="s">
        <v>927</v>
      </c>
      <c r="B414" s="13" t="s">
        <v>427</v>
      </c>
      <c r="C414" s="17">
        <v>750000</v>
      </c>
    </row>
    <row r="415" spans="1:3" x14ac:dyDescent="0.2">
      <c r="A415" s="15" t="s">
        <v>928</v>
      </c>
      <c r="B415" s="13" t="s">
        <v>428</v>
      </c>
      <c r="C415" s="17">
        <v>650000</v>
      </c>
    </row>
    <row r="416" spans="1:3" x14ac:dyDescent="0.2">
      <c r="A416" s="15" t="s">
        <v>929</v>
      </c>
      <c r="B416" s="13" t="s">
        <v>429</v>
      </c>
      <c r="C416" s="17">
        <v>1000000</v>
      </c>
    </row>
    <row r="417" spans="1:3" x14ac:dyDescent="0.2">
      <c r="A417" s="15" t="s">
        <v>930</v>
      </c>
      <c r="B417" s="13" t="s">
        <v>429</v>
      </c>
      <c r="C417" s="17">
        <v>550000</v>
      </c>
    </row>
    <row r="418" spans="1:3" x14ac:dyDescent="0.2">
      <c r="A418" s="15" t="s">
        <v>931</v>
      </c>
      <c r="B418" s="13" t="s">
        <v>430</v>
      </c>
      <c r="C418" s="17">
        <v>1150000</v>
      </c>
    </row>
    <row r="419" spans="1:3" x14ac:dyDescent="0.2">
      <c r="A419" s="15" t="s">
        <v>932</v>
      </c>
      <c r="B419" s="13" t="s">
        <v>431</v>
      </c>
      <c r="C419" s="17">
        <v>700000</v>
      </c>
    </row>
    <row r="420" spans="1:3" x14ac:dyDescent="0.2">
      <c r="A420" s="15" t="s">
        <v>933</v>
      </c>
      <c r="B420" s="13" t="s">
        <v>432</v>
      </c>
      <c r="C420" s="17">
        <v>350000</v>
      </c>
    </row>
    <row r="421" spans="1:3" x14ac:dyDescent="0.2">
      <c r="A421" s="15" t="s">
        <v>934</v>
      </c>
      <c r="B421" s="13" t="s">
        <v>433</v>
      </c>
      <c r="C421" s="17">
        <v>950000</v>
      </c>
    </row>
    <row r="422" spans="1:3" x14ac:dyDescent="0.2">
      <c r="A422" s="15" t="s">
        <v>935</v>
      </c>
      <c r="B422" s="13" t="s">
        <v>434</v>
      </c>
      <c r="C422" s="17">
        <v>400000</v>
      </c>
    </row>
    <row r="423" spans="1:3" x14ac:dyDescent="0.2">
      <c r="A423" s="15" t="s">
        <v>936</v>
      </c>
      <c r="B423" s="13" t="s">
        <v>435</v>
      </c>
      <c r="C423" s="17">
        <v>350000</v>
      </c>
    </row>
    <row r="424" spans="1:3" x14ac:dyDescent="0.2">
      <c r="A424" s="15" t="s">
        <v>937</v>
      </c>
      <c r="B424" s="13" t="s">
        <v>436</v>
      </c>
      <c r="C424" s="17">
        <v>900000</v>
      </c>
    </row>
    <row r="425" spans="1:3" x14ac:dyDescent="0.2">
      <c r="A425" s="15" t="s">
        <v>938</v>
      </c>
      <c r="B425" s="13" t="s">
        <v>437</v>
      </c>
      <c r="C425" s="17">
        <v>400000</v>
      </c>
    </row>
    <row r="426" spans="1:3" x14ac:dyDescent="0.2">
      <c r="A426" s="15" t="s">
        <v>939</v>
      </c>
      <c r="B426" s="13" t="s">
        <v>438</v>
      </c>
      <c r="C426" s="17">
        <v>300000</v>
      </c>
    </row>
    <row r="427" spans="1:3" x14ac:dyDescent="0.2">
      <c r="A427" s="15" t="s">
        <v>940</v>
      </c>
      <c r="B427" s="13" t="s">
        <v>439</v>
      </c>
      <c r="C427" s="17">
        <v>750000</v>
      </c>
    </row>
    <row r="428" spans="1:3" x14ac:dyDescent="0.2">
      <c r="A428" s="15" t="s">
        <v>941</v>
      </c>
      <c r="B428" s="13" t="s">
        <v>440</v>
      </c>
      <c r="C428" s="17">
        <v>550000</v>
      </c>
    </row>
    <row r="429" spans="1:3" x14ac:dyDescent="0.2">
      <c r="A429" s="15" t="s">
        <v>942</v>
      </c>
      <c r="B429" s="13" t="s">
        <v>441</v>
      </c>
      <c r="C429" s="17">
        <v>1000000</v>
      </c>
    </row>
    <row r="430" spans="1:3" x14ac:dyDescent="0.2">
      <c r="A430" s="15" t="s">
        <v>943</v>
      </c>
      <c r="B430" s="13" t="s">
        <v>442</v>
      </c>
      <c r="C430" s="17">
        <v>900000</v>
      </c>
    </row>
    <row r="431" spans="1:3" x14ac:dyDescent="0.2">
      <c r="A431" s="15" t="s">
        <v>944</v>
      </c>
      <c r="B431" s="13" t="s">
        <v>443</v>
      </c>
      <c r="C431" s="17">
        <v>900000</v>
      </c>
    </row>
    <row r="432" spans="1:3" x14ac:dyDescent="0.2">
      <c r="A432" s="15" t="s">
        <v>945</v>
      </c>
      <c r="B432" s="13" t="s">
        <v>444</v>
      </c>
      <c r="C432" s="17">
        <v>500000</v>
      </c>
    </row>
    <row r="433" spans="1:3" x14ac:dyDescent="0.2">
      <c r="A433" s="15" t="s">
        <v>946</v>
      </c>
      <c r="B433" s="13" t="s">
        <v>445</v>
      </c>
      <c r="C433" s="17">
        <v>600000</v>
      </c>
    </row>
    <row r="434" spans="1:3" x14ac:dyDescent="0.2">
      <c r="A434" s="15" t="s">
        <v>947</v>
      </c>
      <c r="B434" s="13" t="s">
        <v>446</v>
      </c>
      <c r="C434" s="17">
        <v>650000</v>
      </c>
    </row>
    <row r="435" spans="1:3" x14ac:dyDescent="0.2">
      <c r="A435" s="15" t="s">
        <v>948</v>
      </c>
      <c r="B435" s="13" t="s">
        <v>447</v>
      </c>
      <c r="C435" s="17">
        <v>1050000</v>
      </c>
    </row>
    <row r="436" spans="1:3" x14ac:dyDescent="0.2">
      <c r="A436" s="15" t="s">
        <v>949</v>
      </c>
      <c r="B436" s="13" t="s">
        <v>448</v>
      </c>
      <c r="C436" s="17">
        <v>1250000</v>
      </c>
    </row>
    <row r="437" spans="1:3" x14ac:dyDescent="0.2">
      <c r="A437" s="15" t="s">
        <v>950</v>
      </c>
      <c r="B437" s="13" t="s">
        <v>449</v>
      </c>
      <c r="C437" s="17">
        <v>550000</v>
      </c>
    </row>
    <row r="438" spans="1:3" x14ac:dyDescent="0.2">
      <c r="A438" s="15" t="s">
        <v>951</v>
      </c>
      <c r="B438" s="13" t="s">
        <v>450</v>
      </c>
      <c r="C438" s="17">
        <v>500000</v>
      </c>
    </row>
    <row r="439" spans="1:3" x14ac:dyDescent="0.2">
      <c r="A439" s="15" t="s">
        <v>952</v>
      </c>
      <c r="B439" s="13" t="s">
        <v>451</v>
      </c>
      <c r="C439" s="17">
        <v>400000</v>
      </c>
    </row>
    <row r="440" spans="1:3" x14ac:dyDescent="0.2">
      <c r="A440" s="15" t="s">
        <v>953</v>
      </c>
      <c r="B440" s="13" t="s">
        <v>452</v>
      </c>
      <c r="C440" s="17">
        <v>950000</v>
      </c>
    </row>
    <row r="441" spans="1:3" x14ac:dyDescent="0.2">
      <c r="A441" s="15" t="s">
        <v>954</v>
      </c>
      <c r="B441" s="13" t="s">
        <v>453</v>
      </c>
      <c r="C441" s="17">
        <v>800000</v>
      </c>
    </row>
    <row r="442" spans="1:3" x14ac:dyDescent="0.2">
      <c r="A442" s="15" t="s">
        <v>955</v>
      </c>
      <c r="B442" s="13" t="s">
        <v>454</v>
      </c>
      <c r="C442" s="17">
        <v>1250000</v>
      </c>
    </row>
    <row r="443" spans="1:3" x14ac:dyDescent="0.2">
      <c r="A443" s="15" t="s">
        <v>956</v>
      </c>
      <c r="B443" s="13" t="s">
        <v>455</v>
      </c>
      <c r="C443" s="17">
        <v>750000</v>
      </c>
    </row>
    <row r="444" spans="1:3" x14ac:dyDescent="0.2">
      <c r="A444" s="15" t="s">
        <v>957</v>
      </c>
      <c r="B444" s="13" t="s">
        <v>456</v>
      </c>
      <c r="C444" s="17">
        <v>600000</v>
      </c>
    </row>
    <row r="445" spans="1:3" x14ac:dyDescent="0.2">
      <c r="A445" s="15" t="s">
        <v>958</v>
      </c>
      <c r="B445" s="13" t="s">
        <v>457</v>
      </c>
      <c r="C445" s="17">
        <v>700000</v>
      </c>
    </row>
    <row r="446" spans="1:3" x14ac:dyDescent="0.2">
      <c r="A446" s="15" t="s">
        <v>959</v>
      </c>
      <c r="B446" s="13" t="s">
        <v>458</v>
      </c>
      <c r="C446" s="17">
        <v>1050000</v>
      </c>
    </row>
    <row r="447" spans="1:3" x14ac:dyDescent="0.2">
      <c r="A447" s="15" t="s">
        <v>960</v>
      </c>
      <c r="B447" s="13" t="s">
        <v>459</v>
      </c>
      <c r="C447" s="17">
        <v>1050000</v>
      </c>
    </row>
    <row r="448" spans="1:3" x14ac:dyDescent="0.2">
      <c r="A448" s="15" t="s">
        <v>961</v>
      </c>
      <c r="B448" s="13" t="s">
        <v>460</v>
      </c>
      <c r="C448" s="17">
        <v>1050000</v>
      </c>
    </row>
    <row r="449" spans="1:3" x14ac:dyDescent="0.2">
      <c r="A449" s="15" t="s">
        <v>962</v>
      </c>
      <c r="B449" s="13" t="s">
        <v>461</v>
      </c>
      <c r="C449" s="17">
        <v>250000</v>
      </c>
    </row>
    <row r="450" spans="1:3" x14ac:dyDescent="0.2">
      <c r="A450" s="15" t="s">
        <v>963</v>
      </c>
      <c r="B450" s="13" t="s">
        <v>462</v>
      </c>
      <c r="C450" s="17">
        <v>550000</v>
      </c>
    </row>
    <row r="451" spans="1:3" x14ac:dyDescent="0.2">
      <c r="A451" s="15" t="s">
        <v>964</v>
      </c>
      <c r="B451" s="13" t="s">
        <v>463</v>
      </c>
      <c r="C451" s="17">
        <v>250000</v>
      </c>
    </row>
    <row r="452" spans="1:3" x14ac:dyDescent="0.2">
      <c r="A452" s="15" t="s">
        <v>965</v>
      </c>
      <c r="B452" s="13" t="s">
        <v>464</v>
      </c>
      <c r="C452" s="17">
        <v>1050000</v>
      </c>
    </row>
    <row r="453" spans="1:3" x14ac:dyDescent="0.2">
      <c r="A453" s="15" t="s">
        <v>966</v>
      </c>
      <c r="B453" s="13" t="s">
        <v>465</v>
      </c>
      <c r="C453" s="17">
        <v>300000</v>
      </c>
    </row>
    <row r="454" spans="1:3" x14ac:dyDescent="0.2">
      <c r="A454" s="15" t="s">
        <v>967</v>
      </c>
      <c r="B454" s="13" t="s">
        <v>466</v>
      </c>
      <c r="C454" s="17">
        <v>850000</v>
      </c>
    </row>
    <row r="455" spans="1:3" x14ac:dyDescent="0.2">
      <c r="A455" s="15" t="s">
        <v>968</v>
      </c>
      <c r="B455" s="13" t="s">
        <v>467</v>
      </c>
      <c r="C455" s="17">
        <v>1050000</v>
      </c>
    </row>
    <row r="456" spans="1:3" x14ac:dyDescent="0.2">
      <c r="A456" s="15" t="s">
        <v>969</v>
      </c>
      <c r="B456" s="13" t="s">
        <v>468</v>
      </c>
      <c r="C456" s="17">
        <v>1250000</v>
      </c>
    </row>
    <row r="457" spans="1:3" x14ac:dyDescent="0.2">
      <c r="A457" s="15" t="s">
        <v>970</v>
      </c>
      <c r="B457" s="13" t="s">
        <v>469</v>
      </c>
      <c r="C457" s="17">
        <v>450000</v>
      </c>
    </row>
    <row r="458" spans="1:3" x14ac:dyDescent="0.2">
      <c r="A458" s="15" t="s">
        <v>971</v>
      </c>
      <c r="B458" s="13" t="s">
        <v>470</v>
      </c>
      <c r="C458" s="17">
        <v>1150000</v>
      </c>
    </row>
    <row r="459" spans="1:3" x14ac:dyDescent="0.2">
      <c r="A459" s="15" t="s">
        <v>972</v>
      </c>
      <c r="B459" s="13" t="s">
        <v>471</v>
      </c>
      <c r="C459" s="17">
        <v>1000000</v>
      </c>
    </row>
    <row r="460" spans="1:3" x14ac:dyDescent="0.2">
      <c r="A460" s="15" t="s">
        <v>973</v>
      </c>
      <c r="B460" s="13" t="s">
        <v>472</v>
      </c>
      <c r="C460" s="17">
        <v>850000</v>
      </c>
    </row>
    <row r="461" spans="1:3" x14ac:dyDescent="0.2">
      <c r="A461" s="15" t="s">
        <v>974</v>
      </c>
      <c r="B461" s="13" t="s">
        <v>473</v>
      </c>
      <c r="C461" s="17">
        <v>1100000</v>
      </c>
    </row>
    <row r="462" spans="1:3" x14ac:dyDescent="0.2">
      <c r="A462" s="15" t="s">
        <v>975</v>
      </c>
      <c r="B462" s="13" t="s">
        <v>474</v>
      </c>
      <c r="C462" s="17">
        <v>350000</v>
      </c>
    </row>
    <row r="463" spans="1:3" x14ac:dyDescent="0.2">
      <c r="A463" s="15" t="s">
        <v>976</v>
      </c>
      <c r="B463" s="13" t="s">
        <v>475</v>
      </c>
      <c r="C463" s="17">
        <v>450000</v>
      </c>
    </row>
    <row r="464" spans="1:3" x14ac:dyDescent="0.2">
      <c r="A464" s="15" t="s">
        <v>977</v>
      </c>
      <c r="B464" s="13" t="s">
        <v>476</v>
      </c>
      <c r="C464" s="17">
        <v>900000</v>
      </c>
    </row>
    <row r="465" spans="1:3" x14ac:dyDescent="0.2">
      <c r="A465" s="15" t="s">
        <v>978</v>
      </c>
      <c r="B465" s="13" t="s">
        <v>477</v>
      </c>
      <c r="C465" s="17">
        <v>1000000</v>
      </c>
    </row>
    <row r="466" spans="1:3" x14ac:dyDescent="0.2">
      <c r="A466" s="15" t="s">
        <v>979</v>
      </c>
      <c r="B466" s="13" t="s">
        <v>478</v>
      </c>
      <c r="C466" s="17">
        <v>1100000</v>
      </c>
    </row>
    <row r="467" spans="1:3" x14ac:dyDescent="0.2">
      <c r="A467" s="15" t="s">
        <v>980</v>
      </c>
      <c r="B467" s="13" t="s">
        <v>479</v>
      </c>
      <c r="C467" s="17">
        <v>250000</v>
      </c>
    </row>
    <row r="468" spans="1:3" x14ac:dyDescent="0.2">
      <c r="A468" s="15" t="s">
        <v>981</v>
      </c>
      <c r="B468" s="13" t="s">
        <v>480</v>
      </c>
      <c r="C468" s="17">
        <v>700000</v>
      </c>
    </row>
    <row r="469" spans="1:3" x14ac:dyDescent="0.2">
      <c r="A469" s="15" t="s">
        <v>982</v>
      </c>
      <c r="B469" s="13" t="s">
        <v>481</v>
      </c>
      <c r="C469" s="17">
        <v>700000</v>
      </c>
    </row>
    <row r="470" spans="1:3" x14ac:dyDescent="0.2">
      <c r="A470" s="15" t="s">
        <v>983</v>
      </c>
      <c r="B470" s="13" t="s">
        <v>482</v>
      </c>
      <c r="C470" s="17">
        <v>750000</v>
      </c>
    </row>
    <row r="471" spans="1:3" x14ac:dyDescent="0.2">
      <c r="A471" s="15" t="s">
        <v>984</v>
      </c>
      <c r="B471" s="13" t="s">
        <v>483</v>
      </c>
      <c r="C471" s="17">
        <v>450000</v>
      </c>
    </row>
    <row r="472" spans="1:3" x14ac:dyDescent="0.2">
      <c r="A472" s="15" t="s">
        <v>985</v>
      </c>
      <c r="B472" s="13" t="s">
        <v>484</v>
      </c>
      <c r="C472" s="17">
        <v>950000</v>
      </c>
    </row>
    <row r="473" spans="1:3" x14ac:dyDescent="0.2">
      <c r="A473" s="15" t="s">
        <v>986</v>
      </c>
      <c r="B473" s="13" t="s">
        <v>485</v>
      </c>
      <c r="C473" s="17">
        <v>450000</v>
      </c>
    </row>
    <row r="474" spans="1:3" x14ac:dyDescent="0.2">
      <c r="A474" s="15" t="s">
        <v>987</v>
      </c>
      <c r="B474" s="13" t="s">
        <v>486</v>
      </c>
      <c r="C474" s="17">
        <v>1050000</v>
      </c>
    </row>
    <row r="475" spans="1:3" x14ac:dyDescent="0.2">
      <c r="A475" s="15" t="s">
        <v>988</v>
      </c>
      <c r="B475" s="13" t="s">
        <v>487</v>
      </c>
      <c r="C475" s="17">
        <v>300000</v>
      </c>
    </row>
    <row r="476" spans="1:3" x14ac:dyDescent="0.2">
      <c r="A476" s="15" t="s">
        <v>989</v>
      </c>
      <c r="B476" s="13" t="s">
        <v>488</v>
      </c>
      <c r="C476" s="17">
        <v>1100000</v>
      </c>
    </row>
    <row r="477" spans="1:3" x14ac:dyDescent="0.2">
      <c r="A477" s="15" t="s">
        <v>990</v>
      </c>
      <c r="B477" s="13" t="s">
        <v>489</v>
      </c>
      <c r="C477" s="17">
        <v>500000</v>
      </c>
    </row>
    <row r="478" spans="1:3" x14ac:dyDescent="0.2">
      <c r="A478" s="15" t="s">
        <v>991</v>
      </c>
      <c r="B478" s="13" t="s">
        <v>490</v>
      </c>
      <c r="C478" s="17">
        <v>900000</v>
      </c>
    </row>
    <row r="479" spans="1:3" x14ac:dyDescent="0.2">
      <c r="A479" s="15" t="s">
        <v>992</v>
      </c>
      <c r="B479" s="13" t="s">
        <v>491</v>
      </c>
      <c r="C479" s="17">
        <v>300000</v>
      </c>
    </row>
    <row r="480" spans="1:3" x14ac:dyDescent="0.2">
      <c r="A480" s="15" t="s">
        <v>993</v>
      </c>
      <c r="B480" s="13" t="s">
        <v>492</v>
      </c>
      <c r="C480" s="17">
        <v>650000</v>
      </c>
    </row>
    <row r="481" spans="1:3" x14ac:dyDescent="0.2">
      <c r="A481" s="15" t="s">
        <v>994</v>
      </c>
      <c r="B481" s="13" t="s">
        <v>493</v>
      </c>
      <c r="C481" s="17">
        <v>1200000</v>
      </c>
    </row>
    <row r="482" spans="1:3" x14ac:dyDescent="0.2">
      <c r="A482" s="15" t="s">
        <v>995</v>
      </c>
      <c r="B482" s="13" t="s">
        <v>494</v>
      </c>
      <c r="C482" s="17">
        <v>1050000</v>
      </c>
    </row>
    <row r="483" spans="1:3" x14ac:dyDescent="0.2">
      <c r="A483" s="15" t="s">
        <v>996</v>
      </c>
      <c r="B483" s="13" t="s">
        <v>495</v>
      </c>
      <c r="C483" s="17">
        <v>1250000</v>
      </c>
    </row>
    <row r="484" spans="1:3" x14ac:dyDescent="0.2">
      <c r="A484" s="15" t="s">
        <v>997</v>
      </c>
      <c r="B484" s="13" t="s">
        <v>496</v>
      </c>
      <c r="C484" s="17">
        <v>800000</v>
      </c>
    </row>
    <row r="485" spans="1:3" x14ac:dyDescent="0.2">
      <c r="A485" s="15" t="s">
        <v>998</v>
      </c>
      <c r="B485" s="13" t="s">
        <v>497</v>
      </c>
      <c r="C485" s="17">
        <v>1150000</v>
      </c>
    </row>
    <row r="486" spans="1:3" x14ac:dyDescent="0.2">
      <c r="A486" s="15" t="s">
        <v>999</v>
      </c>
      <c r="B486" s="13" t="s">
        <v>498</v>
      </c>
      <c r="C486" s="17">
        <v>300000</v>
      </c>
    </row>
    <row r="487" spans="1:3" x14ac:dyDescent="0.2">
      <c r="A487" s="15" t="s">
        <v>1000</v>
      </c>
      <c r="B487" s="13" t="s">
        <v>499</v>
      </c>
      <c r="C487" s="17">
        <v>1050000</v>
      </c>
    </row>
    <row r="488" spans="1:3" x14ac:dyDescent="0.2">
      <c r="A488" s="15" t="s">
        <v>1001</v>
      </c>
      <c r="B488" s="13" t="s">
        <v>500</v>
      </c>
      <c r="C488" s="17">
        <v>700000</v>
      </c>
    </row>
    <row r="489" spans="1:3" x14ac:dyDescent="0.2">
      <c r="A489" s="15" t="s">
        <v>1002</v>
      </c>
      <c r="B489" s="13" t="s">
        <v>501</v>
      </c>
      <c r="C489" s="17">
        <v>750000</v>
      </c>
    </row>
    <row r="490" spans="1:3" x14ac:dyDescent="0.2">
      <c r="A490" s="15" t="s">
        <v>1003</v>
      </c>
      <c r="B490" s="13" t="s">
        <v>502</v>
      </c>
      <c r="C490" s="17">
        <v>550000</v>
      </c>
    </row>
    <row r="491" spans="1:3" x14ac:dyDescent="0.2">
      <c r="A491" s="15" t="s">
        <v>1004</v>
      </c>
      <c r="B491" s="13" t="s">
        <v>503</v>
      </c>
      <c r="C491" s="17">
        <v>400000</v>
      </c>
    </row>
    <row r="492" spans="1:3" x14ac:dyDescent="0.2">
      <c r="A492" s="15" t="s">
        <v>1005</v>
      </c>
      <c r="B492" s="13" t="s">
        <v>504</v>
      </c>
      <c r="C492" s="17">
        <v>250000</v>
      </c>
    </row>
    <row r="493" spans="1:3" x14ac:dyDescent="0.2">
      <c r="A493" s="15" t="s">
        <v>1006</v>
      </c>
      <c r="B493" s="13" t="s">
        <v>505</v>
      </c>
      <c r="C493" s="17">
        <v>1050000</v>
      </c>
    </row>
    <row r="494" spans="1:3" x14ac:dyDescent="0.2">
      <c r="A494" s="15" t="s">
        <v>1007</v>
      </c>
      <c r="B494" s="13" t="s">
        <v>506</v>
      </c>
      <c r="C494" s="17">
        <v>1000000</v>
      </c>
    </row>
    <row r="495" spans="1:3" x14ac:dyDescent="0.2">
      <c r="A495" s="15" t="s">
        <v>1008</v>
      </c>
      <c r="B495" s="13" t="s">
        <v>507</v>
      </c>
      <c r="C495" s="17">
        <v>300000</v>
      </c>
    </row>
    <row r="496" spans="1:3" x14ac:dyDescent="0.2">
      <c r="A496" s="15" t="s">
        <v>1009</v>
      </c>
      <c r="B496" s="13" t="s">
        <v>508</v>
      </c>
      <c r="C496" s="17">
        <v>700000</v>
      </c>
    </row>
    <row r="497" spans="1:3" x14ac:dyDescent="0.2">
      <c r="A497" s="15" t="s">
        <v>1010</v>
      </c>
      <c r="B497" s="13" t="s">
        <v>509</v>
      </c>
      <c r="C497" s="17">
        <v>1000000</v>
      </c>
    </row>
    <row r="498" spans="1:3" x14ac:dyDescent="0.2">
      <c r="A498" s="15" t="s">
        <v>1011</v>
      </c>
      <c r="B498" s="13" t="s">
        <v>510</v>
      </c>
      <c r="C498" s="17">
        <v>400000</v>
      </c>
    </row>
    <row r="499" spans="1:3" x14ac:dyDescent="0.2">
      <c r="A499" s="15" t="s">
        <v>1012</v>
      </c>
      <c r="B499" s="13" t="s">
        <v>511</v>
      </c>
      <c r="C499" s="17">
        <v>1100000</v>
      </c>
    </row>
    <row r="500" spans="1:3" x14ac:dyDescent="0.2">
      <c r="A500" s="15" t="s">
        <v>1013</v>
      </c>
      <c r="B500" s="13" t="s">
        <v>512</v>
      </c>
      <c r="C500" s="17">
        <v>1200000</v>
      </c>
    </row>
    <row r="501" spans="1:3" x14ac:dyDescent="0.2">
      <c r="A501" s="15" t="s">
        <v>1014</v>
      </c>
      <c r="B501" s="13" t="s">
        <v>513</v>
      </c>
      <c r="C501" s="17">
        <v>1250000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7"/>
  <sheetViews>
    <sheetView workbookViewId="0">
      <selection activeCell="L12" sqref="L12"/>
    </sheetView>
  </sheetViews>
  <sheetFormatPr defaultRowHeight="12" x14ac:dyDescent="0.2"/>
  <cols>
    <col min="1" max="2" width="23.83203125" customWidth="1"/>
    <col min="3" max="3" width="11.83203125" style="21" customWidth="1"/>
    <col min="5" max="5" width="23.83203125" customWidth="1"/>
  </cols>
  <sheetData>
    <row r="1" spans="1:6" ht="14.1" customHeight="1" x14ac:dyDescent="0.2">
      <c r="A1" s="23" t="s">
        <v>1052</v>
      </c>
      <c r="B1" s="23" t="s">
        <v>1270</v>
      </c>
      <c r="C1" s="23" t="s">
        <v>1271</v>
      </c>
    </row>
    <row r="2" spans="1:6" x14ac:dyDescent="0.2">
      <c r="A2" s="19" t="s">
        <v>1118</v>
      </c>
      <c r="B2" s="20" t="s">
        <v>1051</v>
      </c>
      <c r="C2" s="22">
        <v>15679</v>
      </c>
    </row>
    <row r="3" spans="1:6" x14ac:dyDescent="0.2">
      <c r="A3" s="19" t="s">
        <v>1071</v>
      </c>
      <c r="B3" s="20" t="s">
        <v>1045</v>
      </c>
      <c r="C3" s="22">
        <v>31805</v>
      </c>
      <c r="E3" s="25" t="s">
        <v>1033</v>
      </c>
    </row>
    <row r="4" spans="1:6" x14ac:dyDescent="0.2">
      <c r="A4" s="19" t="s">
        <v>1217</v>
      </c>
      <c r="B4" s="20" t="s">
        <v>1051</v>
      </c>
      <c r="C4" s="22">
        <v>6428</v>
      </c>
      <c r="E4" s="25" t="s">
        <v>1028</v>
      </c>
      <c r="F4" s="25"/>
    </row>
    <row r="5" spans="1:6" x14ac:dyDescent="0.2">
      <c r="A5" s="19" t="s">
        <v>1193</v>
      </c>
      <c r="B5" s="20" t="s">
        <v>1033</v>
      </c>
      <c r="C5" s="22">
        <v>7650</v>
      </c>
      <c r="E5" s="25" t="s">
        <v>1044</v>
      </c>
      <c r="F5" s="25"/>
    </row>
    <row r="6" spans="1:6" x14ac:dyDescent="0.2">
      <c r="A6" s="19" t="s">
        <v>1061</v>
      </c>
      <c r="B6" s="20" t="s">
        <v>1033</v>
      </c>
      <c r="C6" s="22">
        <v>37916</v>
      </c>
      <c r="E6" s="25" t="s">
        <v>1272</v>
      </c>
      <c r="F6" s="25"/>
    </row>
    <row r="7" spans="1:6" x14ac:dyDescent="0.2">
      <c r="A7" s="19" t="s">
        <v>1251</v>
      </c>
      <c r="B7" s="20" t="s">
        <v>1275</v>
      </c>
      <c r="C7" s="22">
        <v>4136</v>
      </c>
      <c r="E7" s="25" t="s">
        <v>1026</v>
      </c>
      <c r="F7" s="25"/>
    </row>
    <row r="8" spans="1:6" x14ac:dyDescent="0.2">
      <c r="A8" s="19" t="s">
        <v>1105</v>
      </c>
      <c r="B8" s="20" t="s">
        <v>1058</v>
      </c>
      <c r="C8" s="22">
        <v>18474</v>
      </c>
      <c r="E8" s="25" t="s">
        <v>1035</v>
      </c>
      <c r="F8" s="25"/>
    </row>
    <row r="9" spans="1:6" x14ac:dyDescent="0.2">
      <c r="A9" s="19" t="s">
        <v>1188</v>
      </c>
      <c r="B9" s="20" t="s">
        <v>1045</v>
      </c>
      <c r="C9" s="22">
        <v>8055</v>
      </c>
      <c r="E9" s="25" t="s">
        <v>1273</v>
      </c>
      <c r="F9" s="25"/>
    </row>
    <row r="10" spans="1:6" x14ac:dyDescent="0.2">
      <c r="A10" s="19" t="s">
        <v>1227</v>
      </c>
      <c r="B10" s="20" t="s">
        <v>1042</v>
      </c>
      <c r="C10" s="22">
        <v>5928</v>
      </c>
      <c r="E10" s="25" t="s">
        <v>1023</v>
      </c>
      <c r="F10" s="25"/>
    </row>
    <row r="11" spans="1:6" x14ac:dyDescent="0.2">
      <c r="A11" s="19" t="s">
        <v>1267</v>
      </c>
      <c r="B11" s="20" t="s">
        <v>1042</v>
      </c>
      <c r="C11" s="22">
        <v>2094</v>
      </c>
      <c r="E11" s="25" t="s">
        <v>1049</v>
      </c>
      <c r="F11" s="25"/>
    </row>
    <row r="12" spans="1:6" x14ac:dyDescent="0.2">
      <c r="A12" s="19" t="s">
        <v>1134</v>
      </c>
      <c r="B12" s="20" t="s">
        <v>1045</v>
      </c>
      <c r="C12" s="22">
        <v>12956</v>
      </c>
      <c r="E12" s="25" t="s">
        <v>1274</v>
      </c>
      <c r="F12" s="25"/>
    </row>
    <row r="13" spans="1:6" x14ac:dyDescent="0.2">
      <c r="A13" s="19" t="s">
        <v>1246</v>
      </c>
      <c r="B13" s="20" t="s">
        <v>1045</v>
      </c>
      <c r="C13" s="22">
        <v>4271</v>
      </c>
      <c r="E13" s="25" t="s">
        <v>1040</v>
      </c>
      <c r="F13" s="25"/>
    </row>
    <row r="14" spans="1:6" x14ac:dyDescent="0.2">
      <c r="A14" s="19" t="s">
        <v>1239</v>
      </c>
      <c r="B14" s="20" t="s">
        <v>1042</v>
      </c>
      <c r="C14" s="22">
        <v>4935</v>
      </c>
      <c r="E14" s="25" t="s">
        <v>1058</v>
      </c>
      <c r="F14" s="25"/>
    </row>
    <row r="15" spans="1:6" x14ac:dyDescent="0.2">
      <c r="A15" s="19" t="s">
        <v>1109</v>
      </c>
      <c r="B15" s="20" t="s">
        <v>1023</v>
      </c>
      <c r="C15" s="22">
        <v>17974</v>
      </c>
      <c r="E15" s="25" t="s">
        <v>1051</v>
      </c>
      <c r="F15" s="25"/>
    </row>
    <row r="16" spans="1:6" x14ac:dyDescent="0.2">
      <c r="A16" s="19" t="s">
        <v>1144</v>
      </c>
      <c r="B16" s="20" t="s">
        <v>1042</v>
      </c>
      <c r="C16" s="22">
        <v>12316</v>
      </c>
      <c r="E16" s="25" t="s">
        <v>1042</v>
      </c>
      <c r="F16" s="25"/>
    </row>
    <row r="17" spans="1:6" x14ac:dyDescent="0.2">
      <c r="A17" s="19" t="s">
        <v>1206</v>
      </c>
      <c r="B17" s="20" t="s">
        <v>1063</v>
      </c>
      <c r="C17" s="22">
        <v>6913</v>
      </c>
      <c r="E17" s="25" t="s">
        <v>1275</v>
      </c>
      <c r="F17" s="25"/>
    </row>
    <row r="18" spans="1:6" x14ac:dyDescent="0.2">
      <c r="A18" s="19" t="s">
        <v>1123</v>
      </c>
      <c r="B18" s="20" t="s">
        <v>1058</v>
      </c>
      <c r="C18" s="22">
        <v>15043</v>
      </c>
      <c r="E18" s="25" t="s">
        <v>1063</v>
      </c>
      <c r="F18" s="25"/>
    </row>
    <row r="19" spans="1:6" x14ac:dyDescent="0.2">
      <c r="A19" s="19" t="s">
        <v>1210</v>
      </c>
      <c r="B19" s="20" t="s">
        <v>1044</v>
      </c>
      <c r="C19" s="22">
        <v>6806</v>
      </c>
      <c r="E19" s="25" t="s">
        <v>1037</v>
      </c>
      <c r="F19" s="25"/>
    </row>
    <row r="20" spans="1:6" x14ac:dyDescent="0.2">
      <c r="A20" s="19" t="s">
        <v>1044</v>
      </c>
      <c r="B20" s="20" t="s">
        <v>1044</v>
      </c>
      <c r="C20" s="22">
        <v>21663</v>
      </c>
      <c r="E20" s="25" t="s">
        <v>1045</v>
      </c>
      <c r="F20" s="25"/>
    </row>
    <row r="21" spans="1:6" x14ac:dyDescent="0.2">
      <c r="A21" s="19" t="s">
        <v>1043</v>
      </c>
      <c r="B21" s="20" t="s">
        <v>1044</v>
      </c>
      <c r="C21" s="22">
        <v>67968</v>
      </c>
      <c r="E21" s="25" t="s">
        <v>1047</v>
      </c>
      <c r="F21" s="25"/>
    </row>
    <row r="22" spans="1:6" x14ac:dyDescent="0.2">
      <c r="A22" s="19" t="s">
        <v>1115</v>
      </c>
      <c r="B22" s="20" t="s">
        <v>1023</v>
      </c>
      <c r="C22" s="22">
        <v>16116</v>
      </c>
    </row>
    <row r="23" spans="1:6" x14ac:dyDescent="0.2">
      <c r="A23" s="19" t="s">
        <v>1150</v>
      </c>
      <c r="B23" s="20" t="s">
        <v>1035</v>
      </c>
      <c r="C23" s="22">
        <v>11673</v>
      </c>
      <c r="E23" s="18" t="s">
        <v>1276</v>
      </c>
    </row>
    <row r="24" spans="1:6" x14ac:dyDescent="0.2">
      <c r="A24" s="19" t="s">
        <v>1248</v>
      </c>
      <c r="B24" s="20" t="s">
        <v>1023</v>
      </c>
      <c r="C24" s="22">
        <v>4230</v>
      </c>
      <c r="E24" s="18" t="s">
        <v>1277</v>
      </c>
    </row>
    <row r="25" spans="1:6" x14ac:dyDescent="0.2">
      <c r="A25" s="19" t="s">
        <v>1252</v>
      </c>
      <c r="B25" s="20" t="s">
        <v>1028</v>
      </c>
      <c r="C25" s="22">
        <v>3911</v>
      </c>
    </row>
    <row r="26" spans="1:6" x14ac:dyDescent="0.2">
      <c r="A26" s="19" t="s">
        <v>1127</v>
      </c>
      <c r="B26" s="20" t="s">
        <v>1063</v>
      </c>
      <c r="C26" s="22">
        <v>14375</v>
      </c>
    </row>
    <row r="27" spans="1:6" x14ac:dyDescent="0.2">
      <c r="A27" s="19" t="s">
        <v>1135</v>
      </c>
      <c r="B27" s="20" t="s">
        <v>1051</v>
      </c>
      <c r="C27" s="22">
        <v>12818</v>
      </c>
    </row>
    <row r="28" spans="1:6" x14ac:dyDescent="0.2">
      <c r="A28" s="19" t="s">
        <v>1084</v>
      </c>
      <c r="B28" s="20" t="s">
        <v>1051</v>
      </c>
      <c r="C28" s="22">
        <v>24282</v>
      </c>
    </row>
    <row r="29" spans="1:6" x14ac:dyDescent="0.2">
      <c r="A29" s="19" t="s">
        <v>1060</v>
      </c>
      <c r="B29" s="20" t="s">
        <v>1051</v>
      </c>
      <c r="C29" s="22">
        <v>38055</v>
      </c>
    </row>
    <row r="30" spans="1:6" x14ac:dyDescent="0.2">
      <c r="A30" s="19" t="s">
        <v>1151</v>
      </c>
      <c r="B30" s="20" t="s">
        <v>1037</v>
      </c>
      <c r="C30" s="22">
        <v>11589</v>
      </c>
    </row>
    <row r="31" spans="1:6" x14ac:dyDescent="0.2">
      <c r="A31" s="19" t="s">
        <v>1232</v>
      </c>
      <c r="B31" s="20" t="s">
        <v>1275</v>
      </c>
      <c r="C31" s="22">
        <v>5231</v>
      </c>
    </row>
    <row r="32" spans="1:6" x14ac:dyDescent="0.2">
      <c r="A32" s="19" t="s">
        <v>1255</v>
      </c>
      <c r="B32" s="20" t="s">
        <v>1037</v>
      </c>
      <c r="C32" s="22">
        <v>3546</v>
      </c>
    </row>
    <row r="33" spans="1:3" x14ac:dyDescent="0.2">
      <c r="A33" s="19" t="s">
        <v>1026</v>
      </c>
      <c r="B33" s="20" t="s">
        <v>1026</v>
      </c>
      <c r="C33" s="22">
        <v>18787</v>
      </c>
    </row>
    <row r="34" spans="1:3" x14ac:dyDescent="0.2">
      <c r="A34" s="19" t="s">
        <v>1157</v>
      </c>
      <c r="B34" s="20" t="s">
        <v>1273</v>
      </c>
      <c r="C34" s="22">
        <v>10704</v>
      </c>
    </row>
    <row r="35" spans="1:3" x14ac:dyDescent="0.2">
      <c r="A35" s="19" t="s">
        <v>1226</v>
      </c>
      <c r="B35" s="20" t="s">
        <v>1042</v>
      </c>
      <c r="C35" s="22">
        <v>5946</v>
      </c>
    </row>
    <row r="36" spans="1:3" x14ac:dyDescent="0.2">
      <c r="A36" s="19" t="s">
        <v>1117</v>
      </c>
      <c r="B36" s="20" t="s">
        <v>1051</v>
      </c>
      <c r="C36" s="22">
        <v>15841</v>
      </c>
    </row>
    <row r="37" spans="1:3" x14ac:dyDescent="0.2">
      <c r="A37" s="19" t="s">
        <v>1022</v>
      </c>
      <c r="B37" s="20" t="s">
        <v>1023</v>
      </c>
      <c r="C37" s="22">
        <v>211034</v>
      </c>
    </row>
    <row r="38" spans="1:3" x14ac:dyDescent="0.2">
      <c r="A38" s="19" t="s">
        <v>1173</v>
      </c>
      <c r="B38" s="20" t="s">
        <v>1023</v>
      </c>
      <c r="C38" s="22">
        <v>9136</v>
      </c>
    </row>
    <row r="39" spans="1:3" x14ac:dyDescent="0.2">
      <c r="A39" s="19" t="s">
        <v>1178</v>
      </c>
      <c r="B39" s="20" t="s">
        <v>1044</v>
      </c>
      <c r="C39" s="22">
        <v>8888</v>
      </c>
    </row>
    <row r="40" spans="1:3" x14ac:dyDescent="0.2">
      <c r="A40" s="19" t="s">
        <v>1234</v>
      </c>
      <c r="B40" s="20" t="s">
        <v>1045</v>
      </c>
      <c r="C40" s="22">
        <v>5106</v>
      </c>
    </row>
    <row r="41" spans="1:3" x14ac:dyDescent="0.2">
      <c r="A41" s="19" t="s">
        <v>1096</v>
      </c>
      <c r="B41" s="20" t="s">
        <v>1063</v>
      </c>
      <c r="C41" s="22">
        <v>20852</v>
      </c>
    </row>
    <row r="42" spans="1:3" x14ac:dyDescent="0.2">
      <c r="A42" s="19" t="s">
        <v>1249</v>
      </c>
      <c r="B42" s="20" t="s">
        <v>1275</v>
      </c>
      <c r="C42" s="22">
        <v>4155</v>
      </c>
    </row>
    <row r="43" spans="1:3" x14ac:dyDescent="0.2">
      <c r="A43" s="19" t="s">
        <v>1140</v>
      </c>
      <c r="B43" s="20" t="s">
        <v>1040</v>
      </c>
      <c r="C43" s="22">
        <v>12609</v>
      </c>
    </row>
    <row r="44" spans="1:3" x14ac:dyDescent="0.2">
      <c r="A44" s="19" t="s">
        <v>1172</v>
      </c>
      <c r="B44" s="20" t="s">
        <v>1063</v>
      </c>
      <c r="C44" s="22">
        <v>9145</v>
      </c>
    </row>
    <row r="45" spans="1:3" x14ac:dyDescent="0.2">
      <c r="A45" s="19" t="s">
        <v>1114</v>
      </c>
      <c r="B45" s="20" t="s">
        <v>1051</v>
      </c>
      <c r="C45" s="22">
        <v>16561</v>
      </c>
    </row>
    <row r="46" spans="1:3" x14ac:dyDescent="0.2">
      <c r="A46" s="19" t="s">
        <v>1077</v>
      </c>
      <c r="B46" s="20" t="s">
        <v>1051</v>
      </c>
      <c r="C46" s="22">
        <v>29453</v>
      </c>
    </row>
    <row r="47" spans="1:3" x14ac:dyDescent="0.2">
      <c r="A47" s="19" t="s">
        <v>1054</v>
      </c>
      <c r="B47" s="20" t="s">
        <v>1035</v>
      </c>
      <c r="C47" s="22">
        <v>55309</v>
      </c>
    </row>
    <row r="48" spans="1:3" x14ac:dyDescent="0.2">
      <c r="A48" s="19" t="s">
        <v>1154</v>
      </c>
      <c r="B48" s="20" t="s">
        <v>1272</v>
      </c>
      <c r="C48" s="22">
        <v>11084</v>
      </c>
    </row>
    <row r="49" spans="1:3" x14ac:dyDescent="0.2">
      <c r="A49" s="19" t="s">
        <v>1048</v>
      </c>
      <c r="B49" s="20" t="s">
        <v>1049</v>
      </c>
      <c r="C49" s="22">
        <v>58331</v>
      </c>
    </row>
    <row r="50" spans="1:3" x14ac:dyDescent="0.2">
      <c r="A50" s="19" t="s">
        <v>1230</v>
      </c>
      <c r="B50" s="20" t="s">
        <v>1044</v>
      </c>
      <c r="C50" s="22">
        <v>5480</v>
      </c>
    </row>
    <row r="51" spans="1:3" x14ac:dyDescent="0.2">
      <c r="A51" s="19" t="s">
        <v>1207</v>
      </c>
      <c r="B51" s="20" t="s">
        <v>1272</v>
      </c>
      <c r="C51" s="22">
        <v>6870</v>
      </c>
    </row>
    <row r="52" spans="1:3" x14ac:dyDescent="0.2">
      <c r="A52" s="19" t="s">
        <v>1201</v>
      </c>
      <c r="B52" s="20" t="s">
        <v>1035</v>
      </c>
      <c r="C52" s="22">
        <v>7126</v>
      </c>
    </row>
    <row r="53" spans="1:3" x14ac:dyDescent="0.2">
      <c r="A53" s="19" t="s">
        <v>1184</v>
      </c>
      <c r="B53" s="20" t="s">
        <v>1035</v>
      </c>
      <c r="C53" s="22">
        <v>8445</v>
      </c>
    </row>
    <row r="54" spans="1:3" x14ac:dyDescent="0.2">
      <c r="A54" s="19" t="s">
        <v>1050</v>
      </c>
      <c r="B54" s="20" t="s">
        <v>1051</v>
      </c>
      <c r="C54" s="22">
        <v>56567</v>
      </c>
    </row>
    <row r="55" spans="1:3" x14ac:dyDescent="0.2">
      <c r="A55" s="19" t="s">
        <v>1078</v>
      </c>
      <c r="B55" s="20" t="s">
        <v>1040</v>
      </c>
      <c r="C55" s="22">
        <v>29452</v>
      </c>
    </row>
    <row r="56" spans="1:3" x14ac:dyDescent="0.2">
      <c r="A56" s="19" t="s">
        <v>1179</v>
      </c>
      <c r="B56" s="20" t="s">
        <v>1275</v>
      </c>
      <c r="C56" s="22">
        <v>8785</v>
      </c>
    </row>
    <row r="57" spans="1:3" x14ac:dyDescent="0.2">
      <c r="A57" s="19" t="s">
        <v>1203</v>
      </c>
      <c r="B57" s="20" t="s">
        <v>1272</v>
      </c>
      <c r="C57" s="22">
        <v>7027</v>
      </c>
    </row>
    <row r="58" spans="1:3" x14ac:dyDescent="0.2">
      <c r="A58" s="19" t="s">
        <v>1257</v>
      </c>
      <c r="B58" s="20" t="s">
        <v>1273</v>
      </c>
      <c r="C58" s="22">
        <v>3416</v>
      </c>
    </row>
    <row r="59" spans="1:3" x14ac:dyDescent="0.2">
      <c r="A59" s="19" t="s">
        <v>1235</v>
      </c>
      <c r="B59" s="20" t="s">
        <v>1042</v>
      </c>
      <c r="C59" s="22">
        <v>5055</v>
      </c>
    </row>
    <row r="60" spans="1:3" x14ac:dyDescent="0.2">
      <c r="A60" s="19" t="s">
        <v>1186</v>
      </c>
      <c r="B60" s="20" t="s">
        <v>1049</v>
      </c>
      <c r="C60" s="22">
        <v>8300</v>
      </c>
    </row>
    <row r="61" spans="1:3" x14ac:dyDescent="0.2">
      <c r="A61" s="19" t="s">
        <v>1218</v>
      </c>
      <c r="B61" s="20" t="s">
        <v>1044</v>
      </c>
      <c r="C61" s="22">
        <v>6428</v>
      </c>
    </row>
    <row r="62" spans="1:3" x14ac:dyDescent="0.2">
      <c r="A62" s="19" t="s">
        <v>1181</v>
      </c>
      <c r="B62" s="20" t="s">
        <v>1035</v>
      </c>
      <c r="C62" s="22">
        <v>8540</v>
      </c>
    </row>
    <row r="63" spans="1:3" x14ac:dyDescent="0.2">
      <c r="A63" s="19" t="s">
        <v>1122</v>
      </c>
      <c r="B63" s="20" t="s">
        <v>1051</v>
      </c>
      <c r="C63" s="22">
        <v>15224</v>
      </c>
    </row>
    <row r="64" spans="1:3" x14ac:dyDescent="0.2">
      <c r="A64" s="19" t="s">
        <v>1074</v>
      </c>
      <c r="B64" s="20" t="s">
        <v>1051</v>
      </c>
      <c r="C64" s="22">
        <v>31105</v>
      </c>
    </row>
    <row r="65" spans="1:3" x14ac:dyDescent="0.2">
      <c r="A65" s="19" t="s">
        <v>1094</v>
      </c>
      <c r="B65" s="20" t="s">
        <v>1051</v>
      </c>
      <c r="C65" s="22">
        <v>21196</v>
      </c>
    </row>
    <row r="66" spans="1:3" x14ac:dyDescent="0.2">
      <c r="A66" s="19" t="s">
        <v>1120</v>
      </c>
      <c r="B66" s="20" t="s">
        <v>1044</v>
      </c>
      <c r="C66" s="22">
        <v>15381</v>
      </c>
    </row>
    <row r="67" spans="1:3" x14ac:dyDescent="0.2">
      <c r="A67" s="19" t="s">
        <v>1066</v>
      </c>
      <c r="B67" s="20" t="s">
        <v>1049</v>
      </c>
      <c r="C67" s="22">
        <v>33548</v>
      </c>
    </row>
    <row r="68" spans="1:3" x14ac:dyDescent="0.2">
      <c r="A68" s="19" t="s">
        <v>1030</v>
      </c>
      <c r="B68" s="20" t="s">
        <v>1273</v>
      </c>
      <c r="C68" s="22">
        <v>129412</v>
      </c>
    </row>
    <row r="69" spans="1:3" x14ac:dyDescent="0.2">
      <c r="A69" s="19" t="s">
        <v>1067</v>
      </c>
      <c r="B69" s="20" t="s">
        <v>1044</v>
      </c>
      <c r="C69" s="22">
        <v>33041</v>
      </c>
    </row>
    <row r="70" spans="1:3" x14ac:dyDescent="0.2">
      <c r="A70" s="19" t="s">
        <v>1070</v>
      </c>
      <c r="B70" s="20" t="s">
        <v>1023</v>
      </c>
      <c r="C70" s="22">
        <v>31993</v>
      </c>
    </row>
    <row r="71" spans="1:3" x14ac:dyDescent="0.2">
      <c r="A71" s="19" t="s">
        <v>1170</v>
      </c>
      <c r="B71" s="20" t="s">
        <v>1023</v>
      </c>
      <c r="C71" s="22">
        <v>9463</v>
      </c>
    </row>
    <row r="72" spans="1:3" x14ac:dyDescent="0.2">
      <c r="A72" s="19" t="s">
        <v>1138</v>
      </c>
      <c r="B72" s="20" t="s">
        <v>1023</v>
      </c>
      <c r="C72" s="22">
        <v>12709</v>
      </c>
    </row>
    <row r="73" spans="1:3" x14ac:dyDescent="0.2">
      <c r="A73" s="19" t="s">
        <v>1108</v>
      </c>
      <c r="B73" s="20" t="s">
        <v>1023</v>
      </c>
      <c r="C73" s="22">
        <v>18055</v>
      </c>
    </row>
    <row r="74" spans="1:3" x14ac:dyDescent="0.2">
      <c r="A74" s="19" t="s">
        <v>1085</v>
      </c>
      <c r="B74" s="20" t="s">
        <v>1023</v>
      </c>
      <c r="C74" s="22">
        <v>23425</v>
      </c>
    </row>
    <row r="75" spans="1:3" x14ac:dyDescent="0.2">
      <c r="A75" s="19" t="s">
        <v>1259</v>
      </c>
      <c r="B75" s="20" t="s">
        <v>1028</v>
      </c>
      <c r="C75" s="22">
        <v>3305</v>
      </c>
    </row>
    <row r="76" spans="1:3" x14ac:dyDescent="0.2">
      <c r="A76" s="19" t="s">
        <v>1087</v>
      </c>
      <c r="B76" s="20" t="s">
        <v>1049</v>
      </c>
      <c r="C76" s="22">
        <v>22906</v>
      </c>
    </row>
    <row r="77" spans="1:3" x14ac:dyDescent="0.2">
      <c r="A77" s="19" t="s">
        <v>1258</v>
      </c>
      <c r="B77" s="20" t="s">
        <v>1045</v>
      </c>
      <c r="C77" s="22">
        <v>3330</v>
      </c>
    </row>
    <row r="78" spans="1:3" x14ac:dyDescent="0.2">
      <c r="A78" s="19" t="s">
        <v>1049</v>
      </c>
      <c r="B78" s="20" t="s">
        <v>1049</v>
      </c>
      <c r="C78" s="22">
        <v>11294</v>
      </c>
    </row>
    <row r="79" spans="1:3" x14ac:dyDescent="0.2">
      <c r="A79" s="19" t="s">
        <v>1245</v>
      </c>
      <c r="B79" s="20" t="s">
        <v>1047</v>
      </c>
      <c r="C79" s="22">
        <v>4310</v>
      </c>
    </row>
    <row r="80" spans="1:3" x14ac:dyDescent="0.2">
      <c r="A80" s="19" t="s">
        <v>1056</v>
      </c>
      <c r="B80" s="20" t="s">
        <v>1026</v>
      </c>
      <c r="C80" s="22">
        <v>49382</v>
      </c>
    </row>
    <row r="81" spans="1:3" x14ac:dyDescent="0.2">
      <c r="A81" s="19" t="s">
        <v>1212</v>
      </c>
      <c r="B81" s="20" t="s">
        <v>1275</v>
      </c>
      <c r="C81" s="22">
        <v>6787</v>
      </c>
    </row>
    <row r="82" spans="1:3" x14ac:dyDescent="0.2">
      <c r="A82" s="19" t="s">
        <v>1223</v>
      </c>
      <c r="B82" s="20" t="s">
        <v>1033</v>
      </c>
      <c r="C82" s="22">
        <v>6097</v>
      </c>
    </row>
    <row r="83" spans="1:3" x14ac:dyDescent="0.2">
      <c r="A83" s="19" t="s">
        <v>1166</v>
      </c>
      <c r="B83" s="20" t="s">
        <v>1033</v>
      </c>
      <c r="C83" s="22">
        <v>9951</v>
      </c>
    </row>
    <row r="84" spans="1:3" x14ac:dyDescent="0.2">
      <c r="A84" s="19" t="s">
        <v>1169</v>
      </c>
      <c r="B84" s="20" t="s">
        <v>1274</v>
      </c>
      <c r="C84" s="22">
        <v>9672</v>
      </c>
    </row>
    <row r="85" spans="1:3" x14ac:dyDescent="0.2">
      <c r="A85" s="19" t="s">
        <v>1187</v>
      </c>
      <c r="B85" s="20" t="s">
        <v>1274</v>
      </c>
      <c r="C85" s="22">
        <v>8220</v>
      </c>
    </row>
    <row r="86" spans="1:3" x14ac:dyDescent="0.2">
      <c r="A86" s="19" t="s">
        <v>1079</v>
      </c>
      <c r="B86" s="20" t="s">
        <v>1274</v>
      </c>
      <c r="C86" s="22">
        <v>28203</v>
      </c>
    </row>
    <row r="87" spans="1:3" x14ac:dyDescent="0.2">
      <c r="A87" s="19" t="s">
        <v>1229</v>
      </c>
      <c r="B87" s="20" t="s">
        <v>1274</v>
      </c>
      <c r="C87" s="22">
        <v>5833</v>
      </c>
    </row>
    <row r="88" spans="1:3" x14ac:dyDescent="0.2">
      <c r="A88" s="19" t="s">
        <v>1102</v>
      </c>
      <c r="B88" s="20" t="s">
        <v>1033</v>
      </c>
      <c r="C88" s="22">
        <v>18789</v>
      </c>
    </row>
    <row r="89" spans="1:3" x14ac:dyDescent="0.2">
      <c r="A89" s="19" t="s">
        <v>1041</v>
      </c>
      <c r="B89" s="20" t="s">
        <v>1042</v>
      </c>
      <c r="C89" s="22">
        <v>68697</v>
      </c>
    </row>
    <row r="90" spans="1:3" x14ac:dyDescent="0.2">
      <c r="A90" s="19" t="s">
        <v>1158</v>
      </c>
      <c r="B90" s="20" t="s">
        <v>1273</v>
      </c>
      <c r="C90" s="22">
        <v>10659</v>
      </c>
    </row>
    <row r="91" spans="1:3" x14ac:dyDescent="0.2">
      <c r="A91" s="19" t="s">
        <v>1091</v>
      </c>
      <c r="B91" s="20" t="s">
        <v>1274</v>
      </c>
      <c r="C91" s="22">
        <v>22574</v>
      </c>
    </row>
    <row r="92" spans="1:3" x14ac:dyDescent="0.2">
      <c r="A92" s="19" t="s">
        <v>1069</v>
      </c>
      <c r="B92" s="20" t="s">
        <v>1272</v>
      </c>
      <c r="C92" s="22">
        <v>32356</v>
      </c>
    </row>
    <row r="93" spans="1:3" x14ac:dyDescent="0.2">
      <c r="A93" s="19" t="s">
        <v>1171</v>
      </c>
      <c r="B93" s="20" t="s">
        <v>1033</v>
      </c>
      <c r="C93" s="22">
        <v>9162</v>
      </c>
    </row>
    <row r="94" spans="1:3" x14ac:dyDescent="0.2">
      <c r="A94" s="19" t="s">
        <v>1032</v>
      </c>
      <c r="B94" s="20" t="s">
        <v>1033</v>
      </c>
      <c r="C94" s="22">
        <v>107749</v>
      </c>
    </row>
    <row r="95" spans="1:3" x14ac:dyDescent="0.2">
      <c r="A95" s="19" t="s">
        <v>1092</v>
      </c>
      <c r="B95" s="20" t="s">
        <v>1047</v>
      </c>
      <c r="C95" s="22">
        <v>22388</v>
      </c>
    </row>
    <row r="96" spans="1:3" x14ac:dyDescent="0.2">
      <c r="A96" s="19" t="s">
        <v>1196</v>
      </c>
      <c r="B96" s="20" t="s">
        <v>1040</v>
      </c>
      <c r="C96" s="22">
        <v>7483</v>
      </c>
    </row>
    <row r="97" spans="1:3" x14ac:dyDescent="0.2">
      <c r="A97" s="19" t="s">
        <v>1121</v>
      </c>
      <c r="B97" s="20" t="s">
        <v>1033</v>
      </c>
      <c r="C97" s="22">
        <v>15352</v>
      </c>
    </row>
    <row r="98" spans="1:3" x14ac:dyDescent="0.2">
      <c r="A98" s="19" t="s">
        <v>1068</v>
      </c>
      <c r="B98" s="20" t="s">
        <v>1033</v>
      </c>
      <c r="C98" s="22">
        <v>32632</v>
      </c>
    </row>
    <row r="99" spans="1:3" x14ac:dyDescent="0.2">
      <c r="A99" s="19" t="s">
        <v>1076</v>
      </c>
      <c r="B99" s="20" t="s">
        <v>1033</v>
      </c>
      <c r="C99" s="22">
        <v>29954</v>
      </c>
    </row>
    <row r="100" spans="1:3" x14ac:dyDescent="0.2">
      <c r="A100" s="19" t="s">
        <v>1146</v>
      </c>
      <c r="B100" s="20" t="s">
        <v>1033</v>
      </c>
      <c r="C100" s="22">
        <v>12042</v>
      </c>
    </row>
    <row r="101" spans="1:3" x14ac:dyDescent="0.2">
      <c r="A101" s="19" t="s">
        <v>1195</v>
      </c>
      <c r="B101" s="20" t="s">
        <v>1026</v>
      </c>
      <c r="C101" s="22">
        <v>7491</v>
      </c>
    </row>
    <row r="102" spans="1:3" x14ac:dyDescent="0.2">
      <c r="A102" s="19" t="s">
        <v>1137</v>
      </c>
      <c r="B102" s="20" t="s">
        <v>1274</v>
      </c>
      <c r="C102" s="22">
        <v>12726</v>
      </c>
    </row>
    <row r="103" spans="1:3" x14ac:dyDescent="0.2">
      <c r="A103" s="19" t="s">
        <v>1110</v>
      </c>
      <c r="B103" s="20" t="s">
        <v>1275</v>
      </c>
      <c r="C103" s="22">
        <v>17877</v>
      </c>
    </row>
    <row r="104" spans="1:3" x14ac:dyDescent="0.2">
      <c r="A104" s="19" t="s">
        <v>1099</v>
      </c>
      <c r="B104" s="20" t="s">
        <v>1040</v>
      </c>
      <c r="C104" s="22">
        <v>19616</v>
      </c>
    </row>
    <row r="105" spans="1:3" x14ac:dyDescent="0.2">
      <c r="A105" s="19" t="s">
        <v>1080</v>
      </c>
      <c r="B105" s="20" t="s">
        <v>1028</v>
      </c>
      <c r="C105" s="22">
        <v>27081</v>
      </c>
    </row>
    <row r="106" spans="1:3" x14ac:dyDescent="0.2">
      <c r="A106" s="19" t="s">
        <v>1136</v>
      </c>
      <c r="B106" s="20" t="s">
        <v>1037</v>
      </c>
      <c r="C106" s="22">
        <v>12802</v>
      </c>
    </row>
    <row r="107" spans="1:3" x14ac:dyDescent="0.2">
      <c r="A107" s="19" t="s">
        <v>1148</v>
      </c>
      <c r="B107" s="20" t="s">
        <v>1037</v>
      </c>
      <c r="C107" s="22">
        <v>11844</v>
      </c>
    </row>
    <row r="108" spans="1:3" x14ac:dyDescent="0.2">
      <c r="A108" s="19" t="s">
        <v>1182</v>
      </c>
      <c r="B108" s="20" t="s">
        <v>1274</v>
      </c>
      <c r="C108" s="22">
        <v>8520</v>
      </c>
    </row>
    <row r="109" spans="1:3" x14ac:dyDescent="0.2">
      <c r="A109" s="19" t="s">
        <v>1168</v>
      </c>
      <c r="B109" s="20" t="s">
        <v>1274</v>
      </c>
      <c r="C109" s="22">
        <v>9707</v>
      </c>
    </row>
    <row r="110" spans="1:3" x14ac:dyDescent="0.2">
      <c r="A110" s="19" t="s">
        <v>1174</v>
      </c>
      <c r="B110" s="20" t="s">
        <v>1033</v>
      </c>
      <c r="C110" s="22">
        <v>9103</v>
      </c>
    </row>
    <row r="111" spans="1:3" x14ac:dyDescent="0.2">
      <c r="A111" s="19" t="s">
        <v>1155</v>
      </c>
      <c r="B111" s="20" t="s">
        <v>1033</v>
      </c>
      <c r="C111" s="22">
        <v>11034</v>
      </c>
    </row>
    <row r="112" spans="1:3" x14ac:dyDescent="0.2">
      <c r="A112" s="19" t="s">
        <v>1256</v>
      </c>
      <c r="B112" s="20" t="s">
        <v>1042</v>
      </c>
      <c r="C112" s="22">
        <v>3461</v>
      </c>
    </row>
    <row r="113" spans="1:3" x14ac:dyDescent="0.2">
      <c r="A113" s="19" t="s">
        <v>1183</v>
      </c>
      <c r="B113" s="20" t="s">
        <v>1047</v>
      </c>
      <c r="C113" s="22">
        <v>8495</v>
      </c>
    </row>
    <row r="114" spans="1:3" x14ac:dyDescent="0.2">
      <c r="A114" s="19" t="s">
        <v>1202</v>
      </c>
      <c r="B114" s="20" t="s">
        <v>1023</v>
      </c>
      <c r="C114" s="22">
        <v>7045</v>
      </c>
    </row>
    <row r="115" spans="1:3" x14ac:dyDescent="0.2">
      <c r="A115" s="19" t="s">
        <v>1243</v>
      </c>
      <c r="B115" s="20" t="s">
        <v>1047</v>
      </c>
      <c r="C115" s="22">
        <v>4545</v>
      </c>
    </row>
    <row r="116" spans="1:3" x14ac:dyDescent="0.2">
      <c r="A116" s="19" t="s">
        <v>1222</v>
      </c>
      <c r="B116" s="20" t="s">
        <v>1049</v>
      </c>
      <c r="C116" s="22">
        <v>6206</v>
      </c>
    </row>
    <row r="117" spans="1:3" x14ac:dyDescent="0.2">
      <c r="A117" s="19" t="s">
        <v>1081</v>
      </c>
      <c r="B117" s="20" t="s">
        <v>1026</v>
      </c>
      <c r="C117" s="22">
        <v>25802</v>
      </c>
    </row>
    <row r="118" spans="1:3" x14ac:dyDescent="0.2">
      <c r="A118" s="19" t="s">
        <v>1142</v>
      </c>
      <c r="B118" s="20" t="s">
        <v>1042</v>
      </c>
      <c r="C118" s="22">
        <v>12533</v>
      </c>
    </row>
    <row r="119" spans="1:3" x14ac:dyDescent="0.2">
      <c r="A119" s="19" t="s">
        <v>1266</v>
      </c>
      <c r="B119" s="20" t="s">
        <v>1275</v>
      </c>
      <c r="C119" s="22">
        <v>2153</v>
      </c>
    </row>
    <row r="120" spans="1:3" x14ac:dyDescent="0.2">
      <c r="A120" s="19" t="s">
        <v>1199</v>
      </c>
      <c r="B120" s="20" t="s">
        <v>1274</v>
      </c>
      <c r="C120" s="22">
        <v>7261</v>
      </c>
    </row>
    <row r="121" spans="1:3" x14ac:dyDescent="0.2">
      <c r="A121" s="19" t="s">
        <v>1103</v>
      </c>
      <c r="B121" s="20" t="s">
        <v>1275</v>
      </c>
      <c r="C121" s="22">
        <v>18553</v>
      </c>
    </row>
    <row r="122" spans="1:3" x14ac:dyDescent="0.2">
      <c r="A122" s="19" t="s">
        <v>1152</v>
      </c>
      <c r="B122" s="20" t="s">
        <v>1044</v>
      </c>
      <c r="C122" s="22">
        <v>11389</v>
      </c>
    </row>
    <row r="123" spans="1:3" x14ac:dyDescent="0.2">
      <c r="A123" s="19" t="s">
        <v>1216</v>
      </c>
      <c r="B123" s="20" t="s">
        <v>1272</v>
      </c>
      <c r="C123" s="22">
        <v>6537</v>
      </c>
    </row>
    <row r="124" spans="1:3" x14ac:dyDescent="0.2">
      <c r="A124" s="19" t="s">
        <v>1219</v>
      </c>
      <c r="B124" s="20" t="s">
        <v>1044</v>
      </c>
      <c r="C124" s="22">
        <v>6399</v>
      </c>
    </row>
    <row r="125" spans="1:3" x14ac:dyDescent="0.2">
      <c r="A125" s="19" t="s">
        <v>1205</v>
      </c>
      <c r="B125" s="20" t="s">
        <v>1044</v>
      </c>
      <c r="C125" s="22">
        <v>7006</v>
      </c>
    </row>
    <row r="126" spans="1:3" x14ac:dyDescent="0.2">
      <c r="A126" s="19" t="s">
        <v>1111</v>
      </c>
      <c r="B126" s="20" t="s">
        <v>1272</v>
      </c>
      <c r="C126" s="22">
        <v>17836</v>
      </c>
    </row>
    <row r="127" spans="1:3" x14ac:dyDescent="0.2">
      <c r="A127" s="19" t="s">
        <v>1100</v>
      </c>
      <c r="B127" s="20" t="s">
        <v>1274</v>
      </c>
      <c r="C127" s="22">
        <v>19329</v>
      </c>
    </row>
    <row r="128" spans="1:3" x14ac:dyDescent="0.2">
      <c r="A128" s="19" t="s">
        <v>1198</v>
      </c>
      <c r="B128" s="20" t="s">
        <v>1026</v>
      </c>
      <c r="C128" s="22">
        <v>7317</v>
      </c>
    </row>
    <row r="129" spans="1:3" x14ac:dyDescent="0.2">
      <c r="A129" s="19" t="s">
        <v>1024</v>
      </c>
      <c r="B129" s="20" t="s">
        <v>1272</v>
      </c>
      <c r="C129" s="22">
        <v>184125</v>
      </c>
    </row>
    <row r="130" spans="1:3" x14ac:dyDescent="0.2">
      <c r="A130" s="19" t="s">
        <v>1101</v>
      </c>
      <c r="B130" s="20" t="s">
        <v>1028</v>
      </c>
      <c r="C130" s="22">
        <v>19223</v>
      </c>
    </row>
    <row r="131" spans="1:3" x14ac:dyDescent="0.2">
      <c r="A131" s="19" t="s">
        <v>1097</v>
      </c>
      <c r="B131" s="20" t="s">
        <v>1051</v>
      </c>
      <c r="C131" s="22">
        <v>20560</v>
      </c>
    </row>
    <row r="132" spans="1:3" x14ac:dyDescent="0.2">
      <c r="A132" s="19" t="s">
        <v>1124</v>
      </c>
      <c r="B132" s="20" t="s">
        <v>1035</v>
      </c>
      <c r="C132" s="22">
        <v>14728</v>
      </c>
    </row>
    <row r="133" spans="1:3" x14ac:dyDescent="0.2">
      <c r="A133" s="19" t="s">
        <v>1231</v>
      </c>
      <c r="B133" s="20" t="s">
        <v>1026</v>
      </c>
      <c r="C133" s="22">
        <v>5472</v>
      </c>
    </row>
    <row r="134" spans="1:3" x14ac:dyDescent="0.2">
      <c r="A134" s="19" t="s">
        <v>1075</v>
      </c>
      <c r="B134" s="20" t="s">
        <v>1273</v>
      </c>
      <c r="C134" s="22">
        <v>30432</v>
      </c>
    </row>
    <row r="135" spans="1:3" x14ac:dyDescent="0.2">
      <c r="A135" s="19" t="s">
        <v>1176</v>
      </c>
      <c r="B135" s="20" t="s">
        <v>1023</v>
      </c>
      <c r="C135" s="22">
        <v>9074</v>
      </c>
    </row>
    <row r="136" spans="1:3" x14ac:dyDescent="0.2">
      <c r="A136" s="19" t="s">
        <v>1145</v>
      </c>
      <c r="B136" s="20" t="s">
        <v>1042</v>
      </c>
      <c r="C136" s="22">
        <v>12043</v>
      </c>
    </row>
    <row r="137" spans="1:3" x14ac:dyDescent="0.2">
      <c r="A137" s="19" t="s">
        <v>1211</v>
      </c>
      <c r="B137" s="20" t="s">
        <v>1275</v>
      </c>
      <c r="C137" s="22">
        <v>6797</v>
      </c>
    </row>
    <row r="138" spans="1:3" x14ac:dyDescent="0.2">
      <c r="A138" s="19" t="s">
        <v>1228</v>
      </c>
      <c r="B138" s="20" t="s">
        <v>1275</v>
      </c>
      <c r="C138" s="22">
        <v>5865</v>
      </c>
    </row>
    <row r="139" spans="1:3" x14ac:dyDescent="0.2">
      <c r="A139" s="19" t="s">
        <v>1159</v>
      </c>
      <c r="B139" s="20" t="s">
        <v>1275</v>
      </c>
      <c r="C139" s="22">
        <v>10588</v>
      </c>
    </row>
    <row r="140" spans="1:3" x14ac:dyDescent="0.2">
      <c r="A140" s="19" t="s">
        <v>1055</v>
      </c>
      <c r="B140" s="20" t="s">
        <v>1047</v>
      </c>
      <c r="C140" s="22">
        <v>52106</v>
      </c>
    </row>
    <row r="141" spans="1:3" x14ac:dyDescent="0.2">
      <c r="A141" s="19" t="s">
        <v>1141</v>
      </c>
      <c r="B141" s="20" t="s">
        <v>1051</v>
      </c>
      <c r="C141" s="22">
        <v>12574</v>
      </c>
    </row>
    <row r="142" spans="1:3" x14ac:dyDescent="0.2">
      <c r="A142" s="19" t="s">
        <v>1082</v>
      </c>
      <c r="B142" s="20" t="s">
        <v>1051</v>
      </c>
      <c r="C142" s="22">
        <v>25543</v>
      </c>
    </row>
    <row r="143" spans="1:3" x14ac:dyDescent="0.2">
      <c r="A143" s="19" t="s">
        <v>1244</v>
      </c>
      <c r="B143" s="20" t="s">
        <v>1051</v>
      </c>
      <c r="C143" s="22">
        <v>4385</v>
      </c>
    </row>
    <row r="144" spans="1:3" x14ac:dyDescent="0.2">
      <c r="A144" s="19" t="s">
        <v>1190</v>
      </c>
      <c r="B144" s="20" t="s">
        <v>1040</v>
      </c>
      <c r="C144" s="22">
        <v>7752</v>
      </c>
    </row>
    <row r="145" spans="1:3" x14ac:dyDescent="0.2">
      <c r="A145" s="19" t="s">
        <v>1191</v>
      </c>
      <c r="B145" s="20" t="s">
        <v>1023</v>
      </c>
      <c r="C145" s="22">
        <v>7701</v>
      </c>
    </row>
    <row r="146" spans="1:3" x14ac:dyDescent="0.2">
      <c r="A146" s="19" t="s">
        <v>1132</v>
      </c>
      <c r="B146" s="20" t="s">
        <v>1275</v>
      </c>
      <c r="C146" s="22">
        <v>13433</v>
      </c>
    </row>
    <row r="147" spans="1:3" x14ac:dyDescent="0.2">
      <c r="A147" s="19" t="s">
        <v>1031</v>
      </c>
      <c r="B147" s="20" t="s">
        <v>1275</v>
      </c>
      <c r="C147" s="22">
        <v>118795</v>
      </c>
    </row>
    <row r="148" spans="1:3" x14ac:dyDescent="0.2">
      <c r="A148" s="19" t="s">
        <v>1072</v>
      </c>
      <c r="B148" s="20" t="s">
        <v>1044</v>
      </c>
      <c r="C148" s="22">
        <v>31764</v>
      </c>
    </row>
    <row r="149" spans="1:3" x14ac:dyDescent="0.2">
      <c r="A149" s="19" t="s">
        <v>1098</v>
      </c>
      <c r="B149" s="20" t="s">
        <v>1040</v>
      </c>
      <c r="C149" s="22">
        <v>20280</v>
      </c>
    </row>
    <row r="150" spans="1:3" x14ac:dyDescent="0.2">
      <c r="A150" s="19" t="s">
        <v>1059</v>
      </c>
      <c r="B150" s="20" t="s">
        <v>1272</v>
      </c>
      <c r="C150" s="22">
        <v>38405</v>
      </c>
    </row>
    <row r="151" spans="1:3" x14ac:dyDescent="0.2">
      <c r="A151" s="19" t="s">
        <v>1095</v>
      </c>
      <c r="B151" s="20" t="s">
        <v>1063</v>
      </c>
      <c r="C151" s="22">
        <v>20855</v>
      </c>
    </row>
    <row r="152" spans="1:3" x14ac:dyDescent="0.2">
      <c r="A152" s="19" t="s">
        <v>1253</v>
      </c>
      <c r="B152" s="20" t="s">
        <v>1273</v>
      </c>
      <c r="C152" s="22">
        <v>3907</v>
      </c>
    </row>
    <row r="153" spans="1:3" x14ac:dyDescent="0.2">
      <c r="A153" s="19" t="s">
        <v>1065</v>
      </c>
      <c r="B153" s="20" t="s">
        <v>1045</v>
      </c>
      <c r="C153" s="22">
        <v>33549</v>
      </c>
    </row>
    <row r="154" spans="1:3" x14ac:dyDescent="0.2">
      <c r="A154" s="19" t="s">
        <v>1161</v>
      </c>
      <c r="B154" s="20" t="s">
        <v>1058</v>
      </c>
      <c r="C154" s="22">
        <v>10296</v>
      </c>
    </row>
    <row r="155" spans="1:3" x14ac:dyDescent="0.2">
      <c r="A155" s="19" t="s">
        <v>1139</v>
      </c>
      <c r="B155" s="20" t="s">
        <v>1051</v>
      </c>
      <c r="C155" s="22">
        <v>12696</v>
      </c>
    </row>
    <row r="156" spans="1:3" x14ac:dyDescent="0.2">
      <c r="A156" s="19" t="s">
        <v>1027</v>
      </c>
      <c r="B156" s="20" t="s">
        <v>1028</v>
      </c>
      <c r="C156" s="22">
        <v>162498</v>
      </c>
    </row>
    <row r="157" spans="1:3" x14ac:dyDescent="0.2">
      <c r="A157" s="19" t="s">
        <v>1250</v>
      </c>
      <c r="B157" s="20" t="s">
        <v>1028</v>
      </c>
      <c r="C157" s="22">
        <v>4147</v>
      </c>
    </row>
    <row r="158" spans="1:3" x14ac:dyDescent="0.2">
      <c r="A158" s="19" t="s">
        <v>1265</v>
      </c>
      <c r="B158" s="20" t="s">
        <v>1049</v>
      </c>
      <c r="C158" s="22">
        <v>2539</v>
      </c>
    </row>
    <row r="159" spans="1:3" x14ac:dyDescent="0.2">
      <c r="A159" s="19" t="s">
        <v>1143</v>
      </c>
      <c r="B159" s="20" t="s">
        <v>1051</v>
      </c>
      <c r="C159" s="22">
        <v>12514</v>
      </c>
    </row>
    <row r="160" spans="1:3" x14ac:dyDescent="0.2">
      <c r="A160" s="19" t="s">
        <v>1185</v>
      </c>
      <c r="B160" s="20" t="s">
        <v>1023</v>
      </c>
      <c r="C160" s="22">
        <v>8373</v>
      </c>
    </row>
    <row r="161" spans="1:3" x14ac:dyDescent="0.2">
      <c r="A161" s="19" t="s">
        <v>1220</v>
      </c>
      <c r="B161" s="20" t="s">
        <v>1035</v>
      </c>
      <c r="C161" s="22">
        <v>6368</v>
      </c>
    </row>
    <row r="162" spans="1:3" x14ac:dyDescent="0.2">
      <c r="A162" s="19" t="s">
        <v>1126</v>
      </c>
      <c r="B162" s="20" t="s">
        <v>1051</v>
      </c>
      <c r="C162" s="22">
        <v>14404</v>
      </c>
    </row>
    <row r="163" spans="1:3" x14ac:dyDescent="0.2">
      <c r="A163" s="19" t="s">
        <v>1194</v>
      </c>
      <c r="B163" s="20" t="s">
        <v>1272</v>
      </c>
      <c r="C163" s="22">
        <v>7515</v>
      </c>
    </row>
    <row r="164" spans="1:3" x14ac:dyDescent="0.2">
      <c r="A164" s="19" t="s">
        <v>1116</v>
      </c>
      <c r="B164" s="20" t="s">
        <v>1023</v>
      </c>
      <c r="C164" s="22">
        <v>15946</v>
      </c>
    </row>
    <row r="165" spans="1:3" x14ac:dyDescent="0.2">
      <c r="A165" s="19" t="s">
        <v>1180</v>
      </c>
      <c r="B165" s="20" t="s">
        <v>1051</v>
      </c>
      <c r="C165" s="22">
        <v>8674</v>
      </c>
    </row>
    <row r="166" spans="1:3" x14ac:dyDescent="0.2">
      <c r="A166" s="19" t="s">
        <v>1233</v>
      </c>
      <c r="B166" s="20" t="s">
        <v>1275</v>
      </c>
      <c r="C166" s="22">
        <v>5126</v>
      </c>
    </row>
    <row r="167" spans="1:3" x14ac:dyDescent="0.2">
      <c r="A167" s="19" t="s">
        <v>1262</v>
      </c>
      <c r="B167" s="20" t="s">
        <v>1058</v>
      </c>
      <c r="C167" s="22">
        <v>3015</v>
      </c>
    </row>
    <row r="168" spans="1:3" x14ac:dyDescent="0.2">
      <c r="A168" s="19" t="s">
        <v>1133</v>
      </c>
      <c r="B168" s="20" t="s">
        <v>1272</v>
      </c>
      <c r="C168" s="22">
        <v>13157</v>
      </c>
    </row>
    <row r="169" spans="1:3" x14ac:dyDescent="0.2">
      <c r="A169" s="19" t="s">
        <v>1057</v>
      </c>
      <c r="B169" s="20" t="s">
        <v>1058</v>
      </c>
      <c r="C169" s="22">
        <v>44964</v>
      </c>
    </row>
    <row r="170" spans="1:3" x14ac:dyDescent="0.2">
      <c r="A170" s="19" t="s">
        <v>1130</v>
      </c>
      <c r="B170" s="20" t="s">
        <v>1035</v>
      </c>
      <c r="C170" s="22">
        <v>13532</v>
      </c>
    </row>
    <row r="171" spans="1:3" x14ac:dyDescent="0.2">
      <c r="A171" s="19" t="s">
        <v>1156</v>
      </c>
      <c r="B171" s="20" t="s">
        <v>1044</v>
      </c>
      <c r="C171" s="22">
        <v>10818</v>
      </c>
    </row>
    <row r="172" spans="1:3" x14ac:dyDescent="0.2">
      <c r="A172" s="19" t="s">
        <v>1125</v>
      </c>
      <c r="B172" s="20" t="s">
        <v>1272</v>
      </c>
      <c r="C172" s="22">
        <v>14694</v>
      </c>
    </row>
    <row r="173" spans="1:3" x14ac:dyDescent="0.2">
      <c r="A173" s="19" t="s">
        <v>1119</v>
      </c>
      <c r="B173" s="20" t="s">
        <v>1037</v>
      </c>
      <c r="C173" s="22">
        <v>15519</v>
      </c>
    </row>
    <row r="174" spans="1:3" x14ac:dyDescent="0.2">
      <c r="A174" s="19" t="s">
        <v>1254</v>
      </c>
      <c r="B174" s="20" t="s">
        <v>1028</v>
      </c>
      <c r="C174" s="22">
        <v>3558</v>
      </c>
    </row>
    <row r="175" spans="1:3" x14ac:dyDescent="0.2">
      <c r="A175" s="19" t="s">
        <v>1106</v>
      </c>
      <c r="B175" s="20" t="s">
        <v>1272</v>
      </c>
      <c r="C175" s="22">
        <v>18282</v>
      </c>
    </row>
    <row r="176" spans="1:3" x14ac:dyDescent="0.2">
      <c r="A176" s="19" t="s">
        <v>1261</v>
      </c>
      <c r="B176" s="20" t="s">
        <v>1028</v>
      </c>
      <c r="C176" s="22">
        <v>3213</v>
      </c>
    </row>
    <row r="177" spans="1:3" x14ac:dyDescent="0.2">
      <c r="A177" s="19" t="s">
        <v>1160</v>
      </c>
      <c r="B177" s="20" t="s">
        <v>1028</v>
      </c>
      <c r="C177" s="22">
        <v>10338</v>
      </c>
    </row>
    <row r="178" spans="1:3" x14ac:dyDescent="0.2">
      <c r="A178" s="19" t="s">
        <v>1242</v>
      </c>
      <c r="B178" s="20" t="s">
        <v>1063</v>
      </c>
      <c r="C178" s="22">
        <v>4576</v>
      </c>
    </row>
    <row r="179" spans="1:3" x14ac:dyDescent="0.2">
      <c r="A179" s="19" t="s">
        <v>1090</v>
      </c>
      <c r="B179" s="20" t="s">
        <v>1042</v>
      </c>
      <c r="C179" s="22">
        <v>22684</v>
      </c>
    </row>
    <row r="180" spans="1:3" x14ac:dyDescent="0.2">
      <c r="A180" s="19" t="s">
        <v>1204</v>
      </c>
      <c r="B180" s="20" t="s">
        <v>1033</v>
      </c>
      <c r="C180" s="22">
        <v>7013</v>
      </c>
    </row>
    <row r="181" spans="1:3" x14ac:dyDescent="0.2">
      <c r="A181" s="19" t="s">
        <v>1192</v>
      </c>
      <c r="B181" s="20" t="s">
        <v>1033</v>
      </c>
      <c r="C181" s="22">
        <v>7679</v>
      </c>
    </row>
    <row r="182" spans="1:3" x14ac:dyDescent="0.2">
      <c r="A182" s="19" t="s">
        <v>1053</v>
      </c>
      <c r="B182" s="20" t="s">
        <v>1273</v>
      </c>
      <c r="C182" s="22">
        <v>56175</v>
      </c>
    </row>
    <row r="183" spans="1:3" x14ac:dyDescent="0.2">
      <c r="A183" s="19" t="s">
        <v>1213</v>
      </c>
      <c r="B183" s="20" t="s">
        <v>1045</v>
      </c>
      <c r="C183" s="22">
        <v>6761</v>
      </c>
    </row>
    <row r="184" spans="1:3" x14ac:dyDescent="0.2">
      <c r="A184" s="19" t="s">
        <v>1208</v>
      </c>
      <c r="B184" s="20" t="s">
        <v>1033</v>
      </c>
      <c r="C184" s="22">
        <v>6827</v>
      </c>
    </row>
    <row r="185" spans="1:3" x14ac:dyDescent="0.2">
      <c r="A185" s="19" t="s">
        <v>1104</v>
      </c>
      <c r="B185" s="20" t="s">
        <v>1044</v>
      </c>
      <c r="C185" s="22">
        <v>18497</v>
      </c>
    </row>
    <row r="186" spans="1:3" x14ac:dyDescent="0.2">
      <c r="A186" s="19" t="s">
        <v>1113</v>
      </c>
      <c r="B186" s="20" t="s">
        <v>1051</v>
      </c>
      <c r="C186" s="22">
        <v>16602</v>
      </c>
    </row>
    <row r="187" spans="1:3" x14ac:dyDescent="0.2">
      <c r="A187" s="19" t="s">
        <v>1214</v>
      </c>
      <c r="B187" s="20" t="s">
        <v>1058</v>
      </c>
      <c r="C187" s="22">
        <v>6634</v>
      </c>
    </row>
    <row r="188" spans="1:3" x14ac:dyDescent="0.2">
      <c r="A188" s="19" t="s">
        <v>1025</v>
      </c>
      <c r="B188" s="20" t="s">
        <v>1026</v>
      </c>
      <c r="C188" s="22">
        <v>168273</v>
      </c>
    </row>
    <row r="189" spans="1:3" x14ac:dyDescent="0.2">
      <c r="A189" s="19" t="s">
        <v>1163</v>
      </c>
      <c r="B189" s="20" t="s">
        <v>1044</v>
      </c>
      <c r="C189" s="22">
        <v>10198</v>
      </c>
    </row>
    <row r="190" spans="1:3" x14ac:dyDescent="0.2">
      <c r="A190" s="19" t="s">
        <v>1034</v>
      </c>
      <c r="B190" s="20" t="s">
        <v>1035</v>
      </c>
      <c r="C190" s="22">
        <v>106346</v>
      </c>
    </row>
    <row r="191" spans="1:3" x14ac:dyDescent="0.2">
      <c r="A191" s="19" t="s">
        <v>1062</v>
      </c>
      <c r="B191" s="20" t="s">
        <v>1063</v>
      </c>
      <c r="C191" s="22">
        <v>36229</v>
      </c>
    </row>
    <row r="192" spans="1:3" x14ac:dyDescent="0.2">
      <c r="A192" s="19" t="s">
        <v>1247</v>
      </c>
      <c r="B192" s="20" t="s">
        <v>1272</v>
      </c>
      <c r="C192" s="22">
        <v>4253</v>
      </c>
    </row>
    <row r="193" spans="1:3" x14ac:dyDescent="0.2">
      <c r="A193" s="19" t="s">
        <v>1089</v>
      </c>
      <c r="B193" s="20" t="s">
        <v>1051</v>
      </c>
      <c r="C193" s="22">
        <v>22747</v>
      </c>
    </row>
    <row r="194" spans="1:3" x14ac:dyDescent="0.2">
      <c r="A194" s="19" t="s">
        <v>1073</v>
      </c>
      <c r="B194" s="20" t="s">
        <v>1026</v>
      </c>
      <c r="C194" s="22">
        <v>31638</v>
      </c>
    </row>
    <row r="195" spans="1:3" x14ac:dyDescent="0.2">
      <c r="A195" s="19" t="s">
        <v>1177</v>
      </c>
      <c r="B195" s="20" t="s">
        <v>1037</v>
      </c>
      <c r="C195" s="22">
        <v>9043</v>
      </c>
    </row>
    <row r="196" spans="1:3" x14ac:dyDescent="0.2">
      <c r="A196" s="19" t="s">
        <v>1200</v>
      </c>
      <c r="B196" s="20" t="s">
        <v>1028</v>
      </c>
      <c r="C196" s="22">
        <v>7202</v>
      </c>
    </row>
    <row r="197" spans="1:3" x14ac:dyDescent="0.2">
      <c r="A197" s="19" t="s">
        <v>1165</v>
      </c>
      <c r="B197" s="20" t="s">
        <v>1272</v>
      </c>
      <c r="C197" s="22">
        <v>10019</v>
      </c>
    </row>
    <row r="198" spans="1:3" x14ac:dyDescent="0.2">
      <c r="A198" s="19" t="s">
        <v>1086</v>
      </c>
      <c r="B198" s="20" t="s">
        <v>1051</v>
      </c>
      <c r="C198" s="22">
        <v>23359</v>
      </c>
    </row>
    <row r="199" spans="1:3" x14ac:dyDescent="0.2">
      <c r="A199" s="19" t="s">
        <v>1153</v>
      </c>
      <c r="B199" s="20" t="s">
        <v>1028</v>
      </c>
      <c r="C199" s="22">
        <v>11353</v>
      </c>
    </row>
    <row r="200" spans="1:3" x14ac:dyDescent="0.2">
      <c r="A200" s="19" t="s">
        <v>1225</v>
      </c>
      <c r="B200" s="20" t="s">
        <v>1272</v>
      </c>
      <c r="C200" s="22">
        <v>6007</v>
      </c>
    </row>
    <row r="201" spans="1:3" x14ac:dyDescent="0.2">
      <c r="A201" s="19" t="s">
        <v>1263</v>
      </c>
      <c r="B201" s="20" t="s">
        <v>1051</v>
      </c>
      <c r="C201" s="22">
        <v>2965</v>
      </c>
    </row>
    <row r="202" spans="1:3" x14ac:dyDescent="0.2">
      <c r="A202" s="19" t="s">
        <v>1038</v>
      </c>
      <c r="B202" s="20" t="s">
        <v>1274</v>
      </c>
      <c r="C202" s="22">
        <v>77631</v>
      </c>
    </row>
    <row r="203" spans="1:3" x14ac:dyDescent="0.2">
      <c r="A203" s="19" t="s">
        <v>1036</v>
      </c>
      <c r="B203" s="20" t="s">
        <v>1037</v>
      </c>
      <c r="C203" s="22">
        <v>81920</v>
      </c>
    </row>
    <row r="204" spans="1:3" x14ac:dyDescent="0.2">
      <c r="A204" s="19" t="s">
        <v>1236</v>
      </c>
      <c r="B204" s="20" t="s">
        <v>1042</v>
      </c>
      <c r="C204" s="22">
        <v>4996</v>
      </c>
    </row>
    <row r="205" spans="1:3" x14ac:dyDescent="0.2">
      <c r="A205" s="19" t="s">
        <v>1167</v>
      </c>
      <c r="B205" s="20" t="s">
        <v>1063</v>
      </c>
      <c r="C205" s="22">
        <v>9775</v>
      </c>
    </row>
    <row r="206" spans="1:3" x14ac:dyDescent="0.2">
      <c r="A206" s="19" t="s">
        <v>1107</v>
      </c>
      <c r="B206" s="20" t="s">
        <v>1045</v>
      </c>
      <c r="C206" s="22">
        <v>18222</v>
      </c>
    </row>
    <row r="207" spans="1:3" x14ac:dyDescent="0.2">
      <c r="A207" s="19" t="s">
        <v>1083</v>
      </c>
      <c r="B207" s="20" t="s">
        <v>1040</v>
      </c>
      <c r="C207" s="22">
        <v>24598</v>
      </c>
    </row>
    <row r="208" spans="1:3" x14ac:dyDescent="0.2">
      <c r="A208" s="19" t="s">
        <v>1039</v>
      </c>
      <c r="B208" s="20" t="s">
        <v>1040</v>
      </c>
      <c r="C208" s="22">
        <v>72470</v>
      </c>
    </row>
    <row r="209" spans="1:3" x14ac:dyDescent="0.2">
      <c r="A209" s="19" t="s">
        <v>1221</v>
      </c>
      <c r="B209" s="20" t="s">
        <v>1023</v>
      </c>
      <c r="C209" s="22">
        <v>6213</v>
      </c>
    </row>
    <row r="210" spans="1:3" x14ac:dyDescent="0.2">
      <c r="A210" s="19" t="s">
        <v>1238</v>
      </c>
      <c r="B210" s="20" t="s">
        <v>1023</v>
      </c>
      <c r="C210" s="22">
        <v>4975</v>
      </c>
    </row>
    <row r="211" spans="1:3" x14ac:dyDescent="0.2">
      <c r="A211" s="19" t="s">
        <v>1147</v>
      </c>
      <c r="B211" s="20" t="s">
        <v>1274</v>
      </c>
      <c r="C211" s="22">
        <v>11975</v>
      </c>
    </row>
    <row r="212" spans="1:3" x14ac:dyDescent="0.2">
      <c r="A212" s="19" t="s">
        <v>1129</v>
      </c>
      <c r="B212" s="20" t="s">
        <v>1274</v>
      </c>
      <c r="C212" s="22">
        <v>13747</v>
      </c>
    </row>
    <row r="213" spans="1:3" x14ac:dyDescent="0.2">
      <c r="A213" s="19" t="s">
        <v>1149</v>
      </c>
      <c r="B213" s="20" t="s">
        <v>1033</v>
      </c>
      <c r="C213" s="22">
        <v>11771</v>
      </c>
    </row>
    <row r="214" spans="1:3" x14ac:dyDescent="0.2">
      <c r="A214" s="19" t="s">
        <v>1224</v>
      </c>
      <c r="B214" s="20" t="s">
        <v>1275</v>
      </c>
      <c r="C214" s="22">
        <v>6095</v>
      </c>
    </row>
    <row r="215" spans="1:3" x14ac:dyDescent="0.2">
      <c r="A215" s="19" t="s">
        <v>1112</v>
      </c>
      <c r="B215" s="20" t="s">
        <v>1272</v>
      </c>
      <c r="C215" s="22">
        <v>17207</v>
      </c>
    </row>
    <row r="216" spans="1:3" x14ac:dyDescent="0.2">
      <c r="A216" s="19" t="s">
        <v>1128</v>
      </c>
      <c r="B216" s="20" t="s">
        <v>1275</v>
      </c>
      <c r="C216" s="22">
        <v>14373</v>
      </c>
    </row>
    <row r="217" spans="1:3" x14ac:dyDescent="0.2">
      <c r="A217" s="19" t="s">
        <v>1237</v>
      </c>
      <c r="B217" s="20" t="s">
        <v>1272</v>
      </c>
      <c r="C217" s="22">
        <v>4988</v>
      </c>
    </row>
    <row r="218" spans="1:3" x14ac:dyDescent="0.2">
      <c r="A218" s="19" t="s">
        <v>1063</v>
      </c>
      <c r="B218" s="20" t="s">
        <v>1063</v>
      </c>
      <c r="C218" s="22">
        <v>12112</v>
      </c>
    </row>
    <row r="219" spans="1:3" x14ac:dyDescent="0.2">
      <c r="A219" s="19" t="s">
        <v>1215</v>
      </c>
      <c r="B219" s="20" t="s">
        <v>1044</v>
      </c>
      <c r="C219" s="22">
        <v>6547</v>
      </c>
    </row>
    <row r="220" spans="1:3" x14ac:dyDescent="0.2">
      <c r="A220" s="19" t="s">
        <v>1088</v>
      </c>
      <c r="B220" s="20" t="s">
        <v>1274</v>
      </c>
      <c r="C220" s="22">
        <v>22883</v>
      </c>
    </row>
    <row r="221" spans="1:3" x14ac:dyDescent="0.2">
      <c r="A221" s="19" t="s">
        <v>1164</v>
      </c>
      <c r="B221" s="20" t="s">
        <v>1274</v>
      </c>
      <c r="C221" s="22">
        <v>10047</v>
      </c>
    </row>
    <row r="222" spans="1:3" x14ac:dyDescent="0.2">
      <c r="A222" s="19" t="s">
        <v>1131</v>
      </c>
      <c r="B222" s="20" t="s">
        <v>1275</v>
      </c>
      <c r="C222" s="22">
        <v>13526</v>
      </c>
    </row>
    <row r="223" spans="1:3" x14ac:dyDescent="0.2">
      <c r="A223" s="19" t="s">
        <v>1209</v>
      </c>
      <c r="B223" s="20" t="s">
        <v>1274</v>
      </c>
      <c r="C223" s="22">
        <v>6824</v>
      </c>
    </row>
    <row r="224" spans="1:3" x14ac:dyDescent="0.2">
      <c r="A224" s="19" t="s">
        <v>1064</v>
      </c>
      <c r="B224" s="20" t="s">
        <v>1051</v>
      </c>
      <c r="C224" s="22">
        <v>34951</v>
      </c>
    </row>
    <row r="225" spans="1:3" x14ac:dyDescent="0.2">
      <c r="A225" s="19" t="s">
        <v>1093</v>
      </c>
      <c r="B225" s="20" t="s">
        <v>1045</v>
      </c>
      <c r="C225" s="22">
        <v>21779</v>
      </c>
    </row>
    <row r="226" spans="1:3" x14ac:dyDescent="0.2">
      <c r="A226" s="19" t="s">
        <v>1175</v>
      </c>
      <c r="B226" s="20" t="s">
        <v>1275</v>
      </c>
      <c r="C226" s="22">
        <v>9075</v>
      </c>
    </row>
    <row r="227" spans="1:3" x14ac:dyDescent="0.2">
      <c r="A227" s="19" t="s">
        <v>1241</v>
      </c>
      <c r="B227" s="20" t="s">
        <v>1037</v>
      </c>
      <c r="C227" s="22">
        <v>4699</v>
      </c>
    </row>
    <row r="228" spans="1:3" x14ac:dyDescent="0.2">
      <c r="A228" s="19" t="s">
        <v>1162</v>
      </c>
      <c r="B228" s="20" t="s">
        <v>1051</v>
      </c>
      <c r="C228" s="22">
        <v>10256</v>
      </c>
    </row>
    <row r="229" spans="1:3" x14ac:dyDescent="0.2">
      <c r="A229" s="19" t="s">
        <v>1045</v>
      </c>
      <c r="B229" s="20" t="s">
        <v>1045</v>
      </c>
      <c r="C229" s="22">
        <v>62851</v>
      </c>
    </row>
    <row r="230" spans="1:3" x14ac:dyDescent="0.2">
      <c r="A230" s="19" t="s">
        <v>1264</v>
      </c>
      <c r="B230" s="20" t="s">
        <v>1028</v>
      </c>
      <c r="C230" s="22">
        <v>2753</v>
      </c>
    </row>
    <row r="231" spans="1:3" x14ac:dyDescent="0.2">
      <c r="A231" s="19" t="s">
        <v>1268</v>
      </c>
      <c r="B231" s="20" t="s">
        <v>1051</v>
      </c>
      <c r="C231" s="22">
        <v>1657</v>
      </c>
    </row>
    <row r="232" spans="1:3" x14ac:dyDescent="0.2">
      <c r="A232" s="19" t="s">
        <v>1240</v>
      </c>
      <c r="B232" s="20" t="s">
        <v>1275</v>
      </c>
      <c r="C232" s="22">
        <v>4702</v>
      </c>
    </row>
    <row r="233" spans="1:3" x14ac:dyDescent="0.2">
      <c r="A233" s="19" t="s">
        <v>1046</v>
      </c>
      <c r="B233" s="20" t="s">
        <v>1047</v>
      </c>
      <c r="C233" s="22">
        <v>61654</v>
      </c>
    </row>
    <row r="234" spans="1:3" x14ac:dyDescent="0.2">
      <c r="A234" s="19" t="s">
        <v>1269</v>
      </c>
      <c r="B234" s="20" t="s">
        <v>1047</v>
      </c>
      <c r="C234" s="22">
        <v>1345</v>
      </c>
    </row>
    <row r="235" spans="1:3" x14ac:dyDescent="0.2">
      <c r="A235" s="19" t="s">
        <v>1260</v>
      </c>
      <c r="B235" s="20" t="s">
        <v>1047</v>
      </c>
      <c r="C235" s="22">
        <v>3236</v>
      </c>
    </row>
    <row r="236" spans="1:3" x14ac:dyDescent="0.2">
      <c r="A236" s="19" t="s">
        <v>1189</v>
      </c>
      <c r="B236" s="20" t="s">
        <v>1047</v>
      </c>
      <c r="C236" s="22">
        <v>7876</v>
      </c>
    </row>
    <row r="237" spans="1:3" x14ac:dyDescent="0.2">
      <c r="A237" s="19" t="s">
        <v>1197</v>
      </c>
      <c r="B237" s="20" t="s">
        <v>1045</v>
      </c>
      <c r="C237" s="22">
        <v>7393</v>
      </c>
    </row>
  </sheetData>
  <sortState ref="A2:C237">
    <sortCondition ref="A2:A23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1"/>
  <sheetViews>
    <sheetView workbookViewId="0"/>
  </sheetViews>
  <sheetFormatPr defaultRowHeight="12" x14ac:dyDescent="0.2"/>
  <cols>
    <col min="1" max="1" width="21.83203125" style="25" customWidth="1"/>
    <col min="2" max="4" width="17.83203125" style="25" customWidth="1"/>
    <col min="5" max="5" width="9.33203125" style="25"/>
    <col min="6" max="10" width="17.83203125" style="25" customWidth="1"/>
    <col min="11" max="16384" width="9.33203125" style="25"/>
  </cols>
  <sheetData>
    <row r="1" spans="1:10" ht="14.1" customHeight="1" x14ac:dyDescent="0.2">
      <c r="A1" s="23" t="s">
        <v>11</v>
      </c>
      <c r="B1" s="23" t="s">
        <v>1052</v>
      </c>
      <c r="C1" s="23" t="s">
        <v>1278</v>
      </c>
      <c r="D1" s="23" t="s">
        <v>1279</v>
      </c>
      <c r="E1" s="24"/>
      <c r="F1" s="24"/>
      <c r="G1" s="24"/>
      <c r="H1" s="24"/>
      <c r="I1" s="24"/>
      <c r="J1" s="24"/>
    </row>
    <row r="2" spans="1:10" x14ac:dyDescent="0.2">
      <c r="A2" s="26" t="s">
        <v>1280</v>
      </c>
      <c r="B2" s="26" t="s">
        <v>1034</v>
      </c>
      <c r="C2" s="26" t="s">
        <v>1281</v>
      </c>
      <c r="D2" s="27">
        <v>-163000</v>
      </c>
      <c r="E2" s="24"/>
      <c r="F2" s="24"/>
      <c r="G2" s="24"/>
      <c r="H2" s="24"/>
      <c r="I2" s="24"/>
      <c r="J2" s="24"/>
    </row>
    <row r="3" spans="1:10" x14ac:dyDescent="0.2">
      <c r="A3" s="26" t="s">
        <v>1282</v>
      </c>
      <c r="B3" s="26" t="s">
        <v>1027</v>
      </c>
      <c r="C3" s="26" t="s">
        <v>1283</v>
      </c>
      <c r="D3" s="27">
        <v>84000</v>
      </c>
      <c r="E3" s="24"/>
      <c r="F3" s="28" t="s">
        <v>1683</v>
      </c>
      <c r="G3" s="24"/>
      <c r="H3" s="24"/>
      <c r="I3" s="24"/>
      <c r="J3" s="24"/>
    </row>
    <row r="4" spans="1:10" x14ac:dyDescent="0.2">
      <c r="A4" s="26" t="s">
        <v>1284</v>
      </c>
      <c r="B4" s="26" t="s">
        <v>1034</v>
      </c>
      <c r="C4" s="26" t="s">
        <v>1283</v>
      </c>
      <c r="D4" s="27">
        <v>-308000</v>
      </c>
      <c r="E4" s="24"/>
    </row>
    <row r="5" spans="1:10" x14ac:dyDescent="0.2">
      <c r="A5" s="26" t="s">
        <v>1285</v>
      </c>
      <c r="B5" s="26" t="s">
        <v>1027</v>
      </c>
      <c r="C5" s="26" t="s">
        <v>1286</v>
      </c>
      <c r="D5" s="27">
        <v>-205000</v>
      </c>
      <c r="E5" s="24"/>
    </row>
    <row r="6" spans="1:10" x14ac:dyDescent="0.2">
      <c r="A6" s="26" t="s">
        <v>1287</v>
      </c>
      <c r="B6" s="26" t="s">
        <v>1034</v>
      </c>
      <c r="C6" s="26" t="s">
        <v>1288</v>
      </c>
      <c r="D6" s="27">
        <v>49000</v>
      </c>
      <c r="E6" s="24"/>
    </row>
    <row r="7" spans="1:10" x14ac:dyDescent="0.2">
      <c r="A7" s="26" t="s">
        <v>1289</v>
      </c>
      <c r="B7" s="26" t="s">
        <v>1029</v>
      </c>
      <c r="C7" s="26" t="s">
        <v>1286</v>
      </c>
      <c r="D7" s="27">
        <v>-451000</v>
      </c>
      <c r="E7" s="24"/>
    </row>
    <row r="8" spans="1:10" x14ac:dyDescent="0.2">
      <c r="A8" s="26" t="s">
        <v>1290</v>
      </c>
      <c r="B8" s="26" t="s">
        <v>1034</v>
      </c>
      <c r="C8" s="26" t="s">
        <v>1283</v>
      </c>
      <c r="D8" s="27">
        <v>69000</v>
      </c>
      <c r="E8" s="24"/>
      <c r="F8" s="28" t="s">
        <v>1682</v>
      </c>
      <c r="G8" s="29"/>
      <c r="H8" s="24"/>
      <c r="I8" s="24"/>
      <c r="J8" s="24"/>
    </row>
    <row r="9" spans="1:10" x14ac:dyDescent="0.2">
      <c r="A9" s="26" t="s">
        <v>1291</v>
      </c>
      <c r="B9" s="26" t="s">
        <v>1030</v>
      </c>
      <c r="C9" s="26" t="s">
        <v>1288</v>
      </c>
      <c r="D9" s="27">
        <v>-352000</v>
      </c>
      <c r="E9" s="24"/>
      <c r="F9" s="24"/>
      <c r="G9" s="30" t="s">
        <v>1288</v>
      </c>
      <c r="H9" s="30" t="s">
        <v>1286</v>
      </c>
      <c r="I9" s="30" t="s">
        <v>1283</v>
      </c>
      <c r="J9" s="30" t="s">
        <v>1281</v>
      </c>
    </row>
    <row r="10" spans="1:10" x14ac:dyDescent="0.2">
      <c r="A10" s="26" t="s">
        <v>1292</v>
      </c>
      <c r="B10" s="26" t="s">
        <v>1027</v>
      </c>
      <c r="C10" s="26" t="s">
        <v>1283</v>
      </c>
      <c r="D10" s="27">
        <v>-389000</v>
      </c>
      <c r="E10" s="24"/>
      <c r="F10" s="26" t="s">
        <v>1029</v>
      </c>
      <c r="G10" s="24"/>
      <c r="H10" s="24"/>
      <c r="I10" s="24"/>
      <c r="J10" s="24"/>
    </row>
    <row r="11" spans="1:10" x14ac:dyDescent="0.2">
      <c r="A11" s="26" t="s">
        <v>1293</v>
      </c>
      <c r="B11" s="26" t="s">
        <v>1032</v>
      </c>
      <c r="C11" s="26" t="s">
        <v>1288</v>
      </c>
      <c r="D11" s="27">
        <v>-233000</v>
      </c>
      <c r="E11" s="24"/>
      <c r="F11" s="26" t="s">
        <v>1022</v>
      </c>
      <c r="G11" s="24"/>
      <c r="H11" s="24"/>
      <c r="I11" s="24"/>
      <c r="J11" s="24"/>
    </row>
    <row r="12" spans="1:10" x14ac:dyDescent="0.2">
      <c r="A12" s="26" t="s">
        <v>1294</v>
      </c>
      <c r="B12" s="26" t="s">
        <v>1024</v>
      </c>
      <c r="C12" s="26" t="s">
        <v>1283</v>
      </c>
      <c r="D12" s="27">
        <v>350000</v>
      </c>
      <c r="E12" s="24"/>
      <c r="F12" s="26" t="s">
        <v>1030</v>
      </c>
      <c r="G12" s="24"/>
      <c r="H12" s="24"/>
      <c r="I12" s="24"/>
      <c r="J12" s="24"/>
    </row>
    <row r="13" spans="1:10" x14ac:dyDescent="0.2">
      <c r="A13" s="26" t="s">
        <v>1295</v>
      </c>
      <c r="B13" s="26" t="s">
        <v>1025</v>
      </c>
      <c r="C13" s="26" t="s">
        <v>1283</v>
      </c>
      <c r="D13" s="27">
        <v>369000</v>
      </c>
      <c r="E13" s="24"/>
      <c r="F13" s="26" t="s">
        <v>1032</v>
      </c>
      <c r="G13" s="24"/>
      <c r="H13" s="24"/>
      <c r="I13" s="24"/>
      <c r="J13" s="24"/>
    </row>
    <row r="14" spans="1:10" x14ac:dyDescent="0.2">
      <c r="A14" s="26" t="s">
        <v>1296</v>
      </c>
      <c r="B14" s="26" t="s">
        <v>1029</v>
      </c>
      <c r="C14" s="26" t="s">
        <v>1288</v>
      </c>
      <c r="D14" s="27">
        <v>-72000</v>
      </c>
      <c r="E14" s="24"/>
      <c r="F14" s="26" t="s">
        <v>1024</v>
      </c>
      <c r="G14" s="24"/>
      <c r="H14" s="24"/>
      <c r="I14" s="24"/>
      <c r="J14" s="24"/>
    </row>
    <row r="15" spans="1:10" x14ac:dyDescent="0.2">
      <c r="A15" s="26" t="s">
        <v>1297</v>
      </c>
      <c r="B15" s="26" t="s">
        <v>1029</v>
      </c>
      <c r="C15" s="26" t="s">
        <v>1283</v>
      </c>
      <c r="D15" s="27">
        <v>134000</v>
      </c>
      <c r="E15" s="24"/>
      <c r="F15" s="26" t="s">
        <v>1031</v>
      </c>
      <c r="G15" s="24"/>
      <c r="H15" s="24"/>
      <c r="I15" s="24"/>
      <c r="J15" s="24"/>
    </row>
    <row r="16" spans="1:10" x14ac:dyDescent="0.2">
      <c r="A16" s="26" t="s">
        <v>1298</v>
      </c>
      <c r="B16" s="26" t="s">
        <v>1022</v>
      </c>
      <c r="C16" s="26" t="s">
        <v>1283</v>
      </c>
      <c r="D16" s="27">
        <v>-121000</v>
      </c>
      <c r="E16" s="24"/>
      <c r="F16" s="26" t="s">
        <v>1027</v>
      </c>
      <c r="G16" s="24"/>
      <c r="H16" s="24"/>
      <c r="I16" s="24"/>
      <c r="J16" s="24"/>
    </row>
    <row r="17" spans="1:10" x14ac:dyDescent="0.2">
      <c r="A17" s="26" t="s">
        <v>1299</v>
      </c>
      <c r="B17" s="26" t="s">
        <v>1031</v>
      </c>
      <c r="C17" s="26" t="s">
        <v>1288</v>
      </c>
      <c r="D17" s="27">
        <v>-8000</v>
      </c>
      <c r="E17" s="24"/>
      <c r="F17" s="26" t="s">
        <v>1025</v>
      </c>
      <c r="G17" s="24"/>
      <c r="H17" s="24"/>
      <c r="I17" s="24"/>
      <c r="J17" s="24"/>
    </row>
    <row r="18" spans="1:10" x14ac:dyDescent="0.2">
      <c r="A18" s="26" t="s">
        <v>1300</v>
      </c>
      <c r="B18" s="26" t="s">
        <v>1034</v>
      </c>
      <c r="C18" s="26" t="s">
        <v>1288</v>
      </c>
      <c r="D18" s="27">
        <v>159000</v>
      </c>
      <c r="E18" s="24"/>
      <c r="F18" s="26" t="s">
        <v>1034</v>
      </c>
      <c r="G18" s="24"/>
      <c r="H18" s="24"/>
      <c r="I18" s="24"/>
      <c r="J18" s="24"/>
    </row>
    <row r="19" spans="1:10" x14ac:dyDescent="0.2">
      <c r="A19" s="26" t="s">
        <v>1301</v>
      </c>
      <c r="B19" s="26" t="s">
        <v>1034</v>
      </c>
      <c r="C19" s="26" t="s">
        <v>1281</v>
      </c>
      <c r="D19" s="27">
        <v>245000</v>
      </c>
      <c r="E19" s="24"/>
    </row>
    <row r="20" spans="1:10" x14ac:dyDescent="0.2">
      <c r="A20" s="26" t="s">
        <v>1302</v>
      </c>
      <c r="B20" s="26" t="s">
        <v>1031</v>
      </c>
      <c r="C20" s="26" t="s">
        <v>1288</v>
      </c>
      <c r="D20" s="27">
        <v>267000</v>
      </c>
      <c r="E20" s="24"/>
    </row>
    <row r="21" spans="1:10" x14ac:dyDescent="0.2">
      <c r="A21" s="26" t="s">
        <v>1303</v>
      </c>
      <c r="B21" s="26" t="s">
        <v>1030</v>
      </c>
      <c r="C21" s="26" t="s">
        <v>1283</v>
      </c>
      <c r="D21" s="27">
        <v>397000</v>
      </c>
      <c r="E21" s="24"/>
    </row>
    <row r="22" spans="1:10" x14ac:dyDescent="0.2">
      <c r="A22" s="26" t="s">
        <v>1304</v>
      </c>
      <c r="B22" s="26" t="s">
        <v>1031</v>
      </c>
      <c r="C22" s="26" t="s">
        <v>1281</v>
      </c>
      <c r="D22" s="27">
        <v>-170000</v>
      </c>
      <c r="E22" s="24"/>
      <c r="G22" s="24"/>
      <c r="H22" s="24"/>
      <c r="I22" s="24"/>
      <c r="J22" s="24"/>
    </row>
    <row r="23" spans="1:10" x14ac:dyDescent="0.2">
      <c r="A23" s="26" t="s">
        <v>1305</v>
      </c>
      <c r="B23" s="26" t="s">
        <v>1030</v>
      </c>
      <c r="C23" s="26" t="s">
        <v>1288</v>
      </c>
      <c r="D23" s="27">
        <v>-443000</v>
      </c>
      <c r="E23" s="24"/>
      <c r="G23" s="24"/>
      <c r="H23" s="24"/>
      <c r="I23" s="24"/>
      <c r="J23" s="24"/>
    </row>
    <row r="24" spans="1:10" x14ac:dyDescent="0.2">
      <c r="A24" s="26" t="s">
        <v>1306</v>
      </c>
      <c r="B24" s="26" t="s">
        <v>1032</v>
      </c>
      <c r="C24" s="26" t="s">
        <v>1281</v>
      </c>
      <c r="D24" s="27">
        <v>359000</v>
      </c>
      <c r="E24" s="24"/>
      <c r="G24" s="24"/>
      <c r="H24" s="24"/>
      <c r="I24" s="24"/>
      <c r="J24" s="24"/>
    </row>
    <row r="25" spans="1:10" x14ac:dyDescent="0.2">
      <c r="A25" s="26" t="s">
        <v>1307</v>
      </c>
      <c r="B25" s="26" t="s">
        <v>1034</v>
      </c>
      <c r="C25" s="26" t="s">
        <v>1283</v>
      </c>
      <c r="D25" s="27">
        <v>89000</v>
      </c>
      <c r="E25" s="24"/>
      <c r="G25" s="24"/>
      <c r="H25" s="24"/>
      <c r="I25" s="24"/>
      <c r="J25" s="24"/>
    </row>
    <row r="26" spans="1:10" x14ac:dyDescent="0.2">
      <c r="A26" s="26" t="s">
        <v>1308</v>
      </c>
      <c r="B26" s="26" t="s">
        <v>1029</v>
      </c>
      <c r="C26" s="26" t="s">
        <v>1281</v>
      </c>
      <c r="D26" s="27">
        <v>35000</v>
      </c>
      <c r="E26" s="24"/>
      <c r="G26" s="24"/>
      <c r="H26" s="24"/>
      <c r="I26" s="24"/>
      <c r="J26" s="24"/>
    </row>
    <row r="27" spans="1:10" x14ac:dyDescent="0.2">
      <c r="A27" s="26" t="s">
        <v>1309</v>
      </c>
      <c r="B27" s="26" t="s">
        <v>1022</v>
      </c>
      <c r="C27" s="26" t="s">
        <v>1286</v>
      </c>
      <c r="D27" s="27">
        <v>14000</v>
      </c>
      <c r="E27" s="24"/>
      <c r="F27" s="24"/>
      <c r="G27" s="24"/>
      <c r="H27" s="24"/>
      <c r="I27" s="24"/>
      <c r="J27" s="24"/>
    </row>
    <row r="28" spans="1:10" x14ac:dyDescent="0.2">
      <c r="A28" s="26" t="s">
        <v>1310</v>
      </c>
      <c r="B28" s="26" t="s">
        <v>1029</v>
      </c>
      <c r="C28" s="26" t="s">
        <v>1286</v>
      </c>
      <c r="D28" s="27">
        <v>-402000</v>
      </c>
      <c r="E28" s="24"/>
      <c r="F28" s="24"/>
      <c r="G28" s="24"/>
      <c r="H28" s="24"/>
      <c r="I28" s="24"/>
      <c r="J28" s="24"/>
    </row>
    <row r="29" spans="1:10" x14ac:dyDescent="0.2">
      <c r="A29" s="26" t="s">
        <v>1311</v>
      </c>
      <c r="B29" s="26" t="s">
        <v>1032</v>
      </c>
      <c r="C29" s="26" t="s">
        <v>1281</v>
      </c>
      <c r="D29" s="27">
        <v>283000</v>
      </c>
      <c r="E29" s="24"/>
      <c r="F29" s="24"/>
      <c r="G29" s="24"/>
      <c r="H29" s="24"/>
      <c r="I29" s="24"/>
      <c r="J29" s="24"/>
    </row>
    <row r="30" spans="1:10" x14ac:dyDescent="0.2">
      <c r="A30" s="26" t="s">
        <v>1312</v>
      </c>
      <c r="B30" s="26" t="s">
        <v>1029</v>
      </c>
      <c r="C30" s="26" t="s">
        <v>1286</v>
      </c>
      <c r="D30" s="27">
        <v>-156000</v>
      </c>
      <c r="E30" s="24"/>
      <c r="F30" s="24"/>
      <c r="G30" s="24"/>
      <c r="H30" s="24"/>
      <c r="I30" s="24"/>
      <c r="J30" s="24"/>
    </row>
    <row r="31" spans="1:10" x14ac:dyDescent="0.2">
      <c r="A31" s="26" t="s">
        <v>1313</v>
      </c>
      <c r="B31" s="26" t="s">
        <v>1027</v>
      </c>
      <c r="C31" s="26" t="s">
        <v>1288</v>
      </c>
      <c r="D31" s="27">
        <v>451000</v>
      </c>
      <c r="E31" s="24"/>
      <c r="F31" s="24"/>
      <c r="G31" s="24"/>
      <c r="H31" s="24"/>
      <c r="I31" s="24"/>
      <c r="J31" s="24"/>
    </row>
    <row r="32" spans="1:10" x14ac:dyDescent="0.2">
      <c r="A32" s="26" t="s">
        <v>1314</v>
      </c>
      <c r="B32" s="26" t="s">
        <v>1027</v>
      </c>
      <c r="C32" s="26" t="s">
        <v>1286</v>
      </c>
      <c r="D32" s="27">
        <v>93000</v>
      </c>
      <c r="E32" s="24"/>
      <c r="F32" s="24"/>
      <c r="G32" s="24"/>
      <c r="H32" s="24"/>
      <c r="I32" s="24"/>
      <c r="J32" s="24"/>
    </row>
    <row r="33" spans="1:10" x14ac:dyDescent="0.2">
      <c r="A33" s="26" t="s">
        <v>1315</v>
      </c>
      <c r="B33" s="26" t="s">
        <v>1024</v>
      </c>
      <c r="C33" s="26" t="s">
        <v>1281</v>
      </c>
      <c r="D33" s="27">
        <v>-257000</v>
      </c>
      <c r="E33" s="24"/>
      <c r="F33" s="24"/>
      <c r="G33" s="24"/>
      <c r="H33" s="24"/>
      <c r="I33" s="24"/>
      <c r="J33" s="24"/>
    </row>
    <row r="34" spans="1:10" x14ac:dyDescent="0.2">
      <c r="A34" s="26" t="s">
        <v>1316</v>
      </c>
      <c r="B34" s="26" t="s">
        <v>1032</v>
      </c>
      <c r="C34" s="26" t="s">
        <v>1286</v>
      </c>
      <c r="D34" s="27">
        <v>210000</v>
      </c>
      <c r="E34" s="24"/>
      <c r="F34" s="24"/>
      <c r="G34" s="24"/>
      <c r="H34" s="24"/>
      <c r="I34" s="24"/>
      <c r="J34" s="24"/>
    </row>
    <row r="35" spans="1:10" x14ac:dyDescent="0.2">
      <c r="A35" s="26" t="s">
        <v>1317</v>
      </c>
      <c r="B35" s="26" t="s">
        <v>1024</v>
      </c>
      <c r="C35" s="26" t="s">
        <v>1288</v>
      </c>
      <c r="D35" s="27">
        <v>-436000</v>
      </c>
      <c r="E35" s="24"/>
      <c r="F35" s="24"/>
      <c r="G35" s="24"/>
      <c r="H35" s="24"/>
      <c r="I35" s="24"/>
      <c r="J35" s="24"/>
    </row>
    <row r="36" spans="1:10" x14ac:dyDescent="0.2">
      <c r="A36" s="26" t="s">
        <v>1318</v>
      </c>
      <c r="B36" s="26" t="s">
        <v>1034</v>
      </c>
      <c r="C36" s="26" t="s">
        <v>1286</v>
      </c>
      <c r="D36" s="27">
        <v>409000</v>
      </c>
      <c r="E36" s="24"/>
      <c r="F36" s="24"/>
      <c r="G36" s="24"/>
      <c r="H36" s="24"/>
      <c r="I36" s="24"/>
      <c r="J36" s="24"/>
    </row>
    <row r="37" spans="1:10" x14ac:dyDescent="0.2">
      <c r="A37" s="26" t="s">
        <v>1319</v>
      </c>
      <c r="B37" s="26" t="s">
        <v>1032</v>
      </c>
      <c r="C37" s="26" t="s">
        <v>1281</v>
      </c>
      <c r="D37" s="27">
        <v>111000</v>
      </c>
      <c r="E37" s="24"/>
      <c r="F37" s="24"/>
      <c r="G37" s="24"/>
      <c r="H37" s="24"/>
      <c r="I37" s="24"/>
      <c r="J37" s="24"/>
    </row>
    <row r="38" spans="1:10" x14ac:dyDescent="0.2">
      <c r="A38" s="26" t="s">
        <v>1320</v>
      </c>
      <c r="B38" s="26" t="s">
        <v>1034</v>
      </c>
      <c r="C38" s="26" t="s">
        <v>1288</v>
      </c>
      <c r="D38" s="27">
        <v>-388000</v>
      </c>
      <c r="E38" s="24"/>
      <c r="F38" s="24"/>
      <c r="G38" s="24"/>
      <c r="H38" s="24"/>
      <c r="I38" s="24"/>
      <c r="J38" s="24"/>
    </row>
    <row r="39" spans="1:10" x14ac:dyDescent="0.2">
      <c r="A39" s="26" t="s">
        <v>1321</v>
      </c>
      <c r="B39" s="26" t="s">
        <v>1025</v>
      </c>
      <c r="C39" s="26" t="s">
        <v>1286</v>
      </c>
      <c r="D39" s="27">
        <v>-177000</v>
      </c>
      <c r="E39" s="24"/>
      <c r="F39" s="24"/>
      <c r="G39" s="24"/>
      <c r="H39" s="24"/>
      <c r="I39" s="24"/>
      <c r="J39" s="24"/>
    </row>
    <row r="40" spans="1:10" x14ac:dyDescent="0.2">
      <c r="A40" s="26" t="s">
        <v>1322</v>
      </c>
      <c r="B40" s="26" t="s">
        <v>1032</v>
      </c>
      <c r="C40" s="26" t="s">
        <v>1286</v>
      </c>
      <c r="D40" s="27">
        <v>162000</v>
      </c>
      <c r="E40" s="24"/>
      <c r="F40" s="24"/>
      <c r="G40" s="24"/>
      <c r="H40" s="24"/>
      <c r="I40" s="24"/>
      <c r="J40" s="24"/>
    </row>
    <row r="41" spans="1:10" x14ac:dyDescent="0.2">
      <c r="A41" s="26" t="s">
        <v>1323</v>
      </c>
      <c r="B41" s="26" t="s">
        <v>1022</v>
      </c>
      <c r="C41" s="26" t="s">
        <v>1283</v>
      </c>
      <c r="D41" s="27">
        <v>290000</v>
      </c>
      <c r="E41" s="24"/>
      <c r="F41" s="24"/>
      <c r="G41" s="24"/>
      <c r="H41" s="24"/>
      <c r="I41" s="24"/>
      <c r="J41" s="24"/>
    </row>
    <row r="42" spans="1:10" x14ac:dyDescent="0.2">
      <c r="A42" s="26" t="s">
        <v>1324</v>
      </c>
      <c r="B42" s="26" t="s">
        <v>1024</v>
      </c>
      <c r="C42" s="26" t="s">
        <v>1281</v>
      </c>
      <c r="D42" s="27">
        <v>-273000</v>
      </c>
      <c r="E42" s="24"/>
      <c r="F42" s="24"/>
      <c r="G42" s="24"/>
      <c r="H42" s="24"/>
      <c r="I42" s="24"/>
      <c r="J42" s="24"/>
    </row>
    <row r="43" spans="1:10" x14ac:dyDescent="0.2">
      <c r="A43" s="26" t="s">
        <v>1325</v>
      </c>
      <c r="B43" s="26" t="s">
        <v>1034</v>
      </c>
      <c r="C43" s="26" t="s">
        <v>1288</v>
      </c>
      <c r="D43" s="27">
        <v>118000</v>
      </c>
      <c r="E43" s="24"/>
      <c r="F43" s="24"/>
      <c r="G43" s="24"/>
      <c r="H43" s="24"/>
      <c r="I43" s="24"/>
      <c r="J43" s="24"/>
    </row>
    <row r="44" spans="1:10" x14ac:dyDescent="0.2">
      <c r="A44" s="26" t="s">
        <v>1326</v>
      </c>
      <c r="B44" s="26" t="s">
        <v>1030</v>
      </c>
      <c r="C44" s="26" t="s">
        <v>1281</v>
      </c>
      <c r="D44" s="27">
        <v>-180000</v>
      </c>
      <c r="E44" s="24"/>
      <c r="F44" s="24"/>
      <c r="G44" s="24"/>
      <c r="H44" s="24"/>
      <c r="I44" s="24"/>
      <c r="J44" s="24"/>
    </row>
    <row r="45" spans="1:10" x14ac:dyDescent="0.2">
      <c r="A45" s="26" t="s">
        <v>1327</v>
      </c>
      <c r="B45" s="26" t="s">
        <v>1022</v>
      </c>
      <c r="C45" s="26" t="s">
        <v>1281</v>
      </c>
      <c r="D45" s="27">
        <v>-461000</v>
      </c>
      <c r="E45" s="24"/>
      <c r="F45" s="24"/>
      <c r="G45" s="24"/>
      <c r="H45" s="24"/>
      <c r="I45" s="24"/>
      <c r="J45" s="24"/>
    </row>
    <row r="46" spans="1:10" x14ac:dyDescent="0.2">
      <c r="A46" s="26" t="s">
        <v>1328</v>
      </c>
      <c r="B46" s="26" t="s">
        <v>1025</v>
      </c>
      <c r="C46" s="26" t="s">
        <v>1283</v>
      </c>
      <c r="D46" s="27">
        <v>-61000</v>
      </c>
      <c r="E46" s="24"/>
      <c r="F46" s="24"/>
      <c r="G46" s="24"/>
      <c r="H46" s="24"/>
      <c r="I46" s="24"/>
      <c r="J46" s="24"/>
    </row>
    <row r="47" spans="1:10" x14ac:dyDescent="0.2">
      <c r="A47" s="26" t="s">
        <v>1329</v>
      </c>
      <c r="B47" s="26" t="s">
        <v>1034</v>
      </c>
      <c r="C47" s="26" t="s">
        <v>1286</v>
      </c>
      <c r="D47" s="27">
        <v>-20000</v>
      </c>
      <c r="E47" s="24"/>
      <c r="F47" s="24"/>
      <c r="G47" s="24"/>
      <c r="H47" s="24"/>
      <c r="I47" s="24"/>
      <c r="J47" s="24"/>
    </row>
    <row r="48" spans="1:10" x14ac:dyDescent="0.2">
      <c r="A48" s="26" t="s">
        <v>1330</v>
      </c>
      <c r="B48" s="26" t="s">
        <v>1031</v>
      </c>
      <c r="C48" s="26" t="s">
        <v>1281</v>
      </c>
      <c r="D48" s="27">
        <v>-418000</v>
      </c>
      <c r="E48" s="24"/>
      <c r="F48" s="24"/>
      <c r="G48" s="24"/>
      <c r="H48" s="24"/>
      <c r="I48" s="24"/>
      <c r="J48" s="24"/>
    </row>
    <row r="49" spans="1:10" x14ac:dyDescent="0.2">
      <c r="A49" s="26" t="s">
        <v>1331</v>
      </c>
      <c r="B49" s="26" t="s">
        <v>1029</v>
      </c>
      <c r="C49" s="26" t="s">
        <v>1281</v>
      </c>
      <c r="D49" s="27">
        <v>421000</v>
      </c>
      <c r="E49" s="24"/>
      <c r="F49" s="24"/>
      <c r="G49" s="24"/>
      <c r="H49" s="24"/>
      <c r="I49" s="24"/>
      <c r="J49" s="24"/>
    </row>
    <row r="50" spans="1:10" x14ac:dyDescent="0.2">
      <c r="A50" s="26" t="s">
        <v>1332</v>
      </c>
      <c r="B50" s="26" t="s">
        <v>1025</v>
      </c>
      <c r="C50" s="26" t="s">
        <v>1288</v>
      </c>
      <c r="D50" s="27">
        <v>168000</v>
      </c>
      <c r="E50" s="24"/>
      <c r="F50" s="24"/>
      <c r="G50" s="24"/>
      <c r="H50" s="24"/>
      <c r="I50" s="24"/>
      <c r="J50" s="24"/>
    </row>
    <row r="51" spans="1:10" x14ac:dyDescent="0.2">
      <c r="A51" s="26" t="s">
        <v>1333</v>
      </c>
      <c r="B51" s="26" t="s">
        <v>1032</v>
      </c>
      <c r="C51" s="26" t="s">
        <v>1286</v>
      </c>
      <c r="D51" s="27">
        <v>292000</v>
      </c>
      <c r="E51" s="24"/>
      <c r="F51" s="24"/>
      <c r="G51" s="24"/>
      <c r="H51" s="24"/>
      <c r="I51" s="24"/>
      <c r="J51" s="24"/>
    </row>
    <row r="52" spans="1:10" x14ac:dyDescent="0.2">
      <c r="A52" s="26" t="s">
        <v>1334</v>
      </c>
      <c r="B52" s="26" t="s">
        <v>1032</v>
      </c>
      <c r="C52" s="26" t="s">
        <v>1283</v>
      </c>
      <c r="D52" s="27">
        <v>-380000</v>
      </c>
      <c r="E52" s="24"/>
      <c r="F52" s="24"/>
      <c r="G52" s="24"/>
      <c r="H52" s="24"/>
      <c r="I52" s="24"/>
      <c r="J52" s="24"/>
    </row>
    <row r="53" spans="1:10" x14ac:dyDescent="0.2">
      <c r="A53" s="26" t="s">
        <v>1335</v>
      </c>
      <c r="B53" s="26" t="s">
        <v>1022</v>
      </c>
      <c r="C53" s="26" t="s">
        <v>1288</v>
      </c>
      <c r="D53" s="27">
        <v>56000</v>
      </c>
      <c r="E53" s="24"/>
      <c r="F53" s="24"/>
      <c r="G53" s="24"/>
      <c r="H53" s="24"/>
      <c r="I53" s="24"/>
      <c r="J53" s="24"/>
    </row>
    <row r="54" spans="1:10" x14ac:dyDescent="0.2">
      <c r="A54" s="26" t="s">
        <v>1336</v>
      </c>
      <c r="B54" s="26" t="s">
        <v>1029</v>
      </c>
      <c r="C54" s="26" t="s">
        <v>1286</v>
      </c>
      <c r="D54" s="27">
        <v>-327000</v>
      </c>
      <c r="E54" s="24"/>
      <c r="F54" s="24"/>
      <c r="G54" s="24"/>
      <c r="H54" s="24"/>
      <c r="I54" s="24"/>
      <c r="J54" s="24"/>
    </row>
    <row r="55" spans="1:10" x14ac:dyDescent="0.2">
      <c r="A55" s="26" t="s">
        <v>1337</v>
      </c>
      <c r="B55" s="26" t="s">
        <v>1030</v>
      </c>
      <c r="C55" s="26" t="s">
        <v>1281</v>
      </c>
      <c r="D55" s="27">
        <v>370000</v>
      </c>
      <c r="E55" s="24"/>
      <c r="F55" s="24"/>
      <c r="G55" s="24"/>
      <c r="H55" s="24"/>
      <c r="I55" s="24"/>
      <c r="J55" s="24"/>
    </row>
    <row r="56" spans="1:10" x14ac:dyDescent="0.2">
      <c r="A56" s="26" t="s">
        <v>1338</v>
      </c>
      <c r="B56" s="26" t="s">
        <v>1025</v>
      </c>
      <c r="C56" s="26" t="s">
        <v>1288</v>
      </c>
      <c r="D56" s="27">
        <v>105000</v>
      </c>
      <c r="E56" s="24"/>
      <c r="F56" s="24"/>
      <c r="G56" s="24"/>
      <c r="H56" s="24"/>
      <c r="I56" s="24"/>
      <c r="J56" s="24"/>
    </row>
    <row r="57" spans="1:10" x14ac:dyDescent="0.2">
      <c r="A57" s="26" t="s">
        <v>1339</v>
      </c>
      <c r="B57" s="26" t="s">
        <v>1029</v>
      </c>
      <c r="C57" s="26" t="s">
        <v>1281</v>
      </c>
      <c r="D57" s="27">
        <v>244000</v>
      </c>
      <c r="E57" s="24"/>
      <c r="F57" s="24"/>
      <c r="G57" s="24"/>
      <c r="H57" s="24"/>
      <c r="I57" s="24"/>
      <c r="J57" s="24"/>
    </row>
    <row r="58" spans="1:10" x14ac:dyDescent="0.2">
      <c r="A58" s="26" t="s">
        <v>1340</v>
      </c>
      <c r="B58" s="26" t="s">
        <v>1034</v>
      </c>
      <c r="C58" s="26" t="s">
        <v>1288</v>
      </c>
      <c r="D58" s="27">
        <v>-52000</v>
      </c>
      <c r="E58" s="24"/>
      <c r="F58" s="24"/>
      <c r="G58" s="24"/>
      <c r="H58" s="24"/>
      <c r="I58" s="24"/>
      <c r="J58" s="24"/>
    </row>
    <row r="59" spans="1:10" x14ac:dyDescent="0.2">
      <c r="A59" s="26" t="s">
        <v>1341</v>
      </c>
      <c r="B59" s="26" t="s">
        <v>1024</v>
      </c>
      <c r="C59" s="26" t="s">
        <v>1283</v>
      </c>
      <c r="D59" s="27">
        <v>399000</v>
      </c>
      <c r="E59" s="24"/>
      <c r="F59" s="24"/>
      <c r="G59" s="24"/>
      <c r="H59" s="24"/>
      <c r="I59" s="24"/>
      <c r="J59" s="24"/>
    </row>
    <row r="60" spans="1:10" x14ac:dyDescent="0.2">
      <c r="A60" s="26" t="s">
        <v>1342</v>
      </c>
      <c r="B60" s="26" t="s">
        <v>1034</v>
      </c>
      <c r="C60" s="26" t="s">
        <v>1281</v>
      </c>
      <c r="D60" s="27">
        <v>106000</v>
      </c>
      <c r="E60" s="24"/>
      <c r="F60" s="24"/>
      <c r="G60" s="24"/>
      <c r="H60" s="24"/>
      <c r="I60" s="24"/>
      <c r="J60" s="24"/>
    </row>
    <row r="61" spans="1:10" x14ac:dyDescent="0.2">
      <c r="A61" s="26" t="s">
        <v>1343</v>
      </c>
      <c r="B61" s="26" t="s">
        <v>1032</v>
      </c>
      <c r="C61" s="26" t="s">
        <v>1288</v>
      </c>
      <c r="D61" s="27">
        <v>289000</v>
      </c>
      <c r="E61" s="24"/>
      <c r="F61" s="24"/>
      <c r="G61" s="24"/>
      <c r="H61" s="24"/>
      <c r="I61" s="24"/>
      <c r="J61" s="24"/>
    </row>
    <row r="62" spans="1:10" x14ac:dyDescent="0.2">
      <c r="A62" s="26" t="s">
        <v>1344</v>
      </c>
      <c r="B62" s="26" t="s">
        <v>1022</v>
      </c>
      <c r="C62" s="26" t="s">
        <v>1288</v>
      </c>
      <c r="D62" s="27">
        <v>36000</v>
      </c>
      <c r="E62" s="24"/>
      <c r="F62" s="24"/>
      <c r="G62" s="24"/>
      <c r="H62" s="24"/>
      <c r="I62" s="24"/>
      <c r="J62" s="24"/>
    </row>
    <row r="63" spans="1:10" x14ac:dyDescent="0.2">
      <c r="A63" s="26" t="s">
        <v>1345</v>
      </c>
      <c r="B63" s="26" t="s">
        <v>1027</v>
      </c>
      <c r="C63" s="26" t="s">
        <v>1283</v>
      </c>
      <c r="D63" s="27">
        <v>-199000</v>
      </c>
      <c r="E63" s="24"/>
      <c r="F63" s="24"/>
      <c r="G63" s="24"/>
      <c r="H63" s="24"/>
      <c r="I63" s="24"/>
      <c r="J63" s="24"/>
    </row>
    <row r="64" spans="1:10" x14ac:dyDescent="0.2">
      <c r="A64" s="26" t="s">
        <v>1346</v>
      </c>
      <c r="B64" s="26" t="s">
        <v>1030</v>
      </c>
      <c r="C64" s="26" t="s">
        <v>1283</v>
      </c>
      <c r="D64" s="27">
        <v>-482000</v>
      </c>
      <c r="E64" s="24"/>
      <c r="F64" s="24"/>
      <c r="G64" s="24"/>
      <c r="H64" s="24"/>
      <c r="I64" s="24"/>
      <c r="J64" s="24"/>
    </row>
    <row r="65" spans="1:10" x14ac:dyDescent="0.2">
      <c r="A65" s="26" t="s">
        <v>1347</v>
      </c>
      <c r="B65" s="26" t="s">
        <v>1024</v>
      </c>
      <c r="C65" s="26" t="s">
        <v>1283</v>
      </c>
      <c r="D65" s="27">
        <v>35000</v>
      </c>
      <c r="E65" s="24"/>
      <c r="F65" s="24"/>
      <c r="G65" s="24"/>
      <c r="H65" s="24"/>
      <c r="I65" s="24"/>
      <c r="J65" s="24"/>
    </row>
    <row r="66" spans="1:10" x14ac:dyDescent="0.2">
      <c r="A66" s="26" t="s">
        <v>1348</v>
      </c>
      <c r="B66" s="26" t="s">
        <v>1031</v>
      </c>
      <c r="C66" s="26" t="s">
        <v>1288</v>
      </c>
      <c r="D66" s="27">
        <v>373000</v>
      </c>
      <c r="E66" s="24"/>
      <c r="F66" s="24"/>
      <c r="G66" s="24"/>
      <c r="H66" s="24"/>
      <c r="I66" s="24"/>
      <c r="J66" s="24"/>
    </row>
    <row r="67" spans="1:10" x14ac:dyDescent="0.2">
      <c r="A67" s="26" t="s">
        <v>1349</v>
      </c>
      <c r="B67" s="26" t="s">
        <v>1024</v>
      </c>
      <c r="C67" s="26" t="s">
        <v>1283</v>
      </c>
      <c r="D67" s="27">
        <v>-95000</v>
      </c>
      <c r="E67" s="24"/>
      <c r="F67" s="24"/>
      <c r="G67" s="24"/>
      <c r="H67" s="24"/>
      <c r="I67" s="24"/>
      <c r="J67" s="24"/>
    </row>
    <row r="68" spans="1:10" x14ac:dyDescent="0.2">
      <c r="A68" s="26" t="s">
        <v>1350</v>
      </c>
      <c r="B68" s="26" t="s">
        <v>1024</v>
      </c>
      <c r="C68" s="26" t="s">
        <v>1281</v>
      </c>
      <c r="D68" s="27">
        <v>-37000</v>
      </c>
      <c r="E68" s="24"/>
      <c r="F68" s="24"/>
      <c r="G68" s="24"/>
      <c r="H68" s="24"/>
      <c r="I68" s="24"/>
      <c r="J68" s="24"/>
    </row>
    <row r="69" spans="1:10" x14ac:dyDescent="0.2">
      <c r="A69" s="26" t="s">
        <v>1351</v>
      </c>
      <c r="B69" s="26" t="s">
        <v>1029</v>
      </c>
      <c r="C69" s="26" t="s">
        <v>1286</v>
      </c>
      <c r="D69" s="27">
        <v>-215000</v>
      </c>
      <c r="E69" s="24"/>
      <c r="F69" s="24"/>
      <c r="G69" s="24"/>
      <c r="H69" s="24"/>
      <c r="I69" s="24"/>
      <c r="J69" s="24"/>
    </row>
    <row r="70" spans="1:10" x14ac:dyDescent="0.2">
      <c r="A70" s="26" t="s">
        <v>1352</v>
      </c>
      <c r="B70" s="26" t="s">
        <v>1022</v>
      </c>
      <c r="C70" s="26" t="s">
        <v>1288</v>
      </c>
      <c r="D70" s="27">
        <v>-334000</v>
      </c>
      <c r="E70" s="24"/>
      <c r="F70" s="24"/>
      <c r="G70" s="24"/>
      <c r="H70" s="24"/>
      <c r="I70" s="24"/>
      <c r="J70" s="24"/>
    </row>
    <row r="71" spans="1:10" x14ac:dyDescent="0.2">
      <c r="A71" s="26" t="s">
        <v>1353</v>
      </c>
      <c r="B71" s="26" t="s">
        <v>1027</v>
      </c>
      <c r="C71" s="26" t="s">
        <v>1286</v>
      </c>
      <c r="D71" s="27">
        <v>197000</v>
      </c>
      <c r="E71" s="24"/>
      <c r="F71" s="24"/>
      <c r="G71" s="24"/>
      <c r="H71" s="24"/>
      <c r="I71" s="24"/>
      <c r="J71" s="24"/>
    </row>
    <row r="72" spans="1:10" x14ac:dyDescent="0.2">
      <c r="A72" s="26" t="s">
        <v>1354</v>
      </c>
      <c r="B72" s="26" t="s">
        <v>1025</v>
      </c>
      <c r="C72" s="26" t="s">
        <v>1286</v>
      </c>
      <c r="D72" s="27">
        <v>-254000</v>
      </c>
      <c r="E72" s="24"/>
      <c r="F72" s="24"/>
      <c r="G72" s="24"/>
      <c r="H72" s="24"/>
      <c r="I72" s="24"/>
      <c r="J72" s="24"/>
    </row>
    <row r="73" spans="1:10" x14ac:dyDescent="0.2">
      <c r="A73" s="26" t="s">
        <v>1355</v>
      </c>
      <c r="B73" s="26" t="s">
        <v>1032</v>
      </c>
      <c r="C73" s="26" t="s">
        <v>1286</v>
      </c>
      <c r="D73" s="27">
        <v>40000</v>
      </c>
      <c r="E73" s="24"/>
      <c r="F73" s="24"/>
      <c r="G73" s="24"/>
      <c r="H73" s="24"/>
      <c r="I73" s="24"/>
      <c r="J73" s="24"/>
    </row>
    <row r="74" spans="1:10" x14ac:dyDescent="0.2">
      <c r="A74" s="26" t="s">
        <v>1356</v>
      </c>
      <c r="B74" s="26" t="s">
        <v>1025</v>
      </c>
      <c r="C74" s="26" t="s">
        <v>1286</v>
      </c>
      <c r="D74" s="27">
        <v>321000</v>
      </c>
      <c r="E74" s="24"/>
      <c r="F74" s="24"/>
      <c r="G74" s="24"/>
      <c r="H74" s="24"/>
      <c r="I74" s="24"/>
      <c r="J74" s="24"/>
    </row>
    <row r="75" spans="1:10" x14ac:dyDescent="0.2">
      <c r="A75" s="26" t="s">
        <v>1357</v>
      </c>
      <c r="B75" s="26" t="s">
        <v>1034</v>
      </c>
      <c r="C75" s="26" t="s">
        <v>1288</v>
      </c>
      <c r="D75" s="27">
        <v>314000</v>
      </c>
      <c r="E75" s="24"/>
      <c r="F75" s="24"/>
      <c r="G75" s="24"/>
      <c r="H75" s="24"/>
      <c r="I75" s="24"/>
      <c r="J75" s="24"/>
    </row>
    <row r="76" spans="1:10" x14ac:dyDescent="0.2">
      <c r="A76" s="26" t="s">
        <v>1358</v>
      </c>
      <c r="B76" s="26" t="s">
        <v>1032</v>
      </c>
      <c r="C76" s="26" t="s">
        <v>1283</v>
      </c>
      <c r="D76" s="27">
        <v>282000</v>
      </c>
      <c r="E76" s="24"/>
      <c r="F76" s="24"/>
      <c r="G76" s="24"/>
      <c r="H76" s="24"/>
      <c r="I76" s="24"/>
      <c r="J76" s="24"/>
    </row>
    <row r="77" spans="1:10" x14ac:dyDescent="0.2">
      <c r="A77" s="26" t="s">
        <v>1359</v>
      </c>
      <c r="B77" s="26" t="s">
        <v>1025</v>
      </c>
      <c r="C77" s="26" t="s">
        <v>1286</v>
      </c>
      <c r="D77" s="27">
        <v>365000</v>
      </c>
      <c r="E77" s="24"/>
      <c r="F77" s="24"/>
      <c r="G77" s="24"/>
      <c r="H77" s="24"/>
      <c r="I77" s="24"/>
      <c r="J77" s="24"/>
    </row>
    <row r="78" spans="1:10" x14ac:dyDescent="0.2">
      <c r="A78" s="26" t="s">
        <v>1360</v>
      </c>
      <c r="B78" s="26" t="s">
        <v>1030</v>
      </c>
      <c r="C78" s="26" t="s">
        <v>1281</v>
      </c>
      <c r="D78" s="27">
        <v>-149000</v>
      </c>
      <c r="E78" s="24"/>
      <c r="F78" s="24"/>
      <c r="G78" s="24"/>
      <c r="H78" s="24"/>
      <c r="I78" s="24"/>
      <c r="J78" s="24"/>
    </row>
    <row r="79" spans="1:10" x14ac:dyDescent="0.2">
      <c r="A79" s="26" t="s">
        <v>1361</v>
      </c>
      <c r="B79" s="26" t="s">
        <v>1022</v>
      </c>
      <c r="C79" s="26" t="s">
        <v>1283</v>
      </c>
      <c r="D79" s="27">
        <v>-442000</v>
      </c>
      <c r="E79" s="24"/>
      <c r="F79" s="24"/>
      <c r="G79" s="24"/>
      <c r="H79" s="24"/>
      <c r="I79" s="24"/>
      <c r="J79" s="24"/>
    </row>
    <row r="80" spans="1:10" x14ac:dyDescent="0.2">
      <c r="A80" s="26" t="s">
        <v>1362</v>
      </c>
      <c r="B80" s="26" t="s">
        <v>1030</v>
      </c>
      <c r="C80" s="26" t="s">
        <v>1286</v>
      </c>
      <c r="D80" s="27">
        <v>-198000</v>
      </c>
      <c r="E80" s="24"/>
      <c r="F80" s="24"/>
      <c r="G80" s="24"/>
      <c r="H80" s="24"/>
      <c r="I80" s="24"/>
      <c r="J80" s="24"/>
    </row>
    <row r="81" spans="1:10" x14ac:dyDescent="0.2">
      <c r="A81" s="26" t="s">
        <v>1363</v>
      </c>
      <c r="B81" s="26" t="s">
        <v>1029</v>
      </c>
      <c r="C81" s="26" t="s">
        <v>1288</v>
      </c>
      <c r="D81" s="27">
        <v>229000</v>
      </c>
      <c r="E81" s="24"/>
      <c r="F81" s="24"/>
      <c r="G81" s="24"/>
      <c r="H81" s="24"/>
      <c r="I81" s="24"/>
      <c r="J81" s="24"/>
    </row>
    <row r="82" spans="1:10" x14ac:dyDescent="0.2">
      <c r="A82" s="26" t="s">
        <v>1364</v>
      </c>
      <c r="B82" s="26" t="s">
        <v>1034</v>
      </c>
      <c r="C82" s="26" t="s">
        <v>1281</v>
      </c>
      <c r="D82" s="27">
        <v>49000</v>
      </c>
      <c r="E82" s="24"/>
      <c r="F82" s="24"/>
      <c r="G82" s="24"/>
      <c r="H82" s="24"/>
      <c r="I82" s="24"/>
      <c r="J82" s="24"/>
    </row>
    <row r="83" spans="1:10" x14ac:dyDescent="0.2">
      <c r="A83" s="26" t="s">
        <v>1365</v>
      </c>
      <c r="B83" s="26" t="s">
        <v>1025</v>
      </c>
      <c r="C83" s="26" t="s">
        <v>1288</v>
      </c>
      <c r="D83" s="27">
        <v>61000</v>
      </c>
      <c r="E83" s="24"/>
      <c r="F83" s="24"/>
      <c r="G83" s="24"/>
      <c r="H83" s="24"/>
      <c r="I83" s="24"/>
      <c r="J83" s="24"/>
    </row>
    <row r="84" spans="1:10" x14ac:dyDescent="0.2">
      <c r="A84" s="26" t="s">
        <v>1366</v>
      </c>
      <c r="B84" s="26" t="s">
        <v>1024</v>
      </c>
      <c r="C84" s="26" t="s">
        <v>1286</v>
      </c>
      <c r="D84" s="27">
        <v>181000</v>
      </c>
      <c r="E84" s="24"/>
      <c r="F84" s="24"/>
      <c r="G84" s="24"/>
      <c r="H84" s="24"/>
      <c r="I84" s="24"/>
      <c r="J84" s="24"/>
    </row>
    <row r="85" spans="1:10" x14ac:dyDescent="0.2">
      <c r="A85" s="26" t="s">
        <v>1367</v>
      </c>
      <c r="B85" s="26" t="s">
        <v>1027</v>
      </c>
      <c r="C85" s="26" t="s">
        <v>1283</v>
      </c>
      <c r="D85" s="27">
        <v>350000</v>
      </c>
      <c r="E85" s="24"/>
      <c r="F85" s="24"/>
      <c r="G85" s="24"/>
      <c r="H85" s="24"/>
      <c r="I85" s="24"/>
      <c r="J85" s="24"/>
    </row>
    <row r="86" spans="1:10" x14ac:dyDescent="0.2">
      <c r="A86" s="26" t="s">
        <v>1368</v>
      </c>
      <c r="B86" s="26" t="s">
        <v>1027</v>
      </c>
      <c r="C86" s="26" t="s">
        <v>1283</v>
      </c>
      <c r="D86" s="27">
        <v>-4000</v>
      </c>
      <c r="E86" s="24"/>
      <c r="F86" s="24"/>
      <c r="G86" s="24"/>
      <c r="H86" s="24"/>
      <c r="I86" s="24"/>
      <c r="J86" s="24"/>
    </row>
    <row r="87" spans="1:10" x14ac:dyDescent="0.2">
      <c r="A87" s="26" t="s">
        <v>1369</v>
      </c>
      <c r="B87" s="26" t="s">
        <v>1031</v>
      </c>
      <c r="C87" s="26" t="s">
        <v>1283</v>
      </c>
      <c r="D87" s="27">
        <v>-443000</v>
      </c>
      <c r="E87" s="24"/>
      <c r="F87" s="24"/>
      <c r="G87" s="24"/>
      <c r="H87" s="24"/>
      <c r="I87" s="24"/>
      <c r="J87" s="24"/>
    </row>
    <row r="88" spans="1:10" x14ac:dyDescent="0.2">
      <c r="A88" s="26" t="s">
        <v>1370</v>
      </c>
      <c r="B88" s="26" t="s">
        <v>1027</v>
      </c>
      <c r="C88" s="26" t="s">
        <v>1281</v>
      </c>
      <c r="D88" s="27">
        <v>-415000</v>
      </c>
      <c r="E88" s="24"/>
      <c r="F88" s="24"/>
      <c r="G88" s="24"/>
      <c r="H88" s="24"/>
      <c r="I88" s="24"/>
      <c r="J88" s="24"/>
    </row>
    <row r="89" spans="1:10" x14ac:dyDescent="0.2">
      <c r="A89" s="26" t="s">
        <v>1371</v>
      </c>
      <c r="B89" s="26" t="s">
        <v>1031</v>
      </c>
      <c r="C89" s="26" t="s">
        <v>1281</v>
      </c>
      <c r="D89" s="27">
        <v>410000</v>
      </c>
      <c r="E89" s="24"/>
      <c r="F89" s="24"/>
      <c r="G89" s="24"/>
      <c r="H89" s="24"/>
      <c r="I89" s="24"/>
      <c r="J89" s="24"/>
    </row>
    <row r="90" spans="1:10" x14ac:dyDescent="0.2">
      <c r="A90" s="26" t="s">
        <v>1372</v>
      </c>
      <c r="B90" s="26" t="s">
        <v>1031</v>
      </c>
      <c r="C90" s="26" t="s">
        <v>1288</v>
      </c>
      <c r="D90" s="27">
        <v>495000</v>
      </c>
      <c r="E90" s="24"/>
      <c r="F90" s="24"/>
      <c r="G90" s="24"/>
      <c r="H90" s="24"/>
      <c r="I90" s="24"/>
      <c r="J90" s="24"/>
    </row>
    <row r="91" spans="1:10" x14ac:dyDescent="0.2">
      <c r="A91" s="26" t="s">
        <v>1373</v>
      </c>
      <c r="B91" s="26" t="s">
        <v>1032</v>
      </c>
      <c r="C91" s="26" t="s">
        <v>1286</v>
      </c>
      <c r="D91" s="27">
        <v>279000</v>
      </c>
      <c r="E91" s="24"/>
      <c r="F91" s="24"/>
      <c r="G91" s="24"/>
      <c r="H91" s="24"/>
      <c r="I91" s="24"/>
      <c r="J91" s="24"/>
    </row>
    <row r="92" spans="1:10" x14ac:dyDescent="0.2">
      <c r="A92" s="26" t="s">
        <v>1374</v>
      </c>
      <c r="B92" s="26" t="s">
        <v>1022</v>
      </c>
      <c r="C92" s="26" t="s">
        <v>1286</v>
      </c>
      <c r="D92" s="27">
        <v>-457000</v>
      </c>
      <c r="E92" s="24"/>
      <c r="F92" s="24"/>
      <c r="G92" s="24"/>
      <c r="H92" s="24"/>
      <c r="I92" s="24"/>
      <c r="J92" s="24"/>
    </row>
    <row r="93" spans="1:10" x14ac:dyDescent="0.2">
      <c r="A93" s="26" t="s">
        <v>1375</v>
      </c>
      <c r="B93" s="26" t="s">
        <v>1032</v>
      </c>
      <c r="C93" s="26" t="s">
        <v>1288</v>
      </c>
      <c r="D93" s="27">
        <v>-362000</v>
      </c>
      <c r="E93" s="24"/>
      <c r="F93" s="24"/>
      <c r="G93" s="24"/>
      <c r="H93" s="24"/>
      <c r="I93" s="24"/>
      <c r="J93" s="24"/>
    </row>
    <row r="94" spans="1:10" x14ac:dyDescent="0.2">
      <c r="A94" s="26" t="s">
        <v>1376</v>
      </c>
      <c r="B94" s="26" t="s">
        <v>1030</v>
      </c>
      <c r="C94" s="26" t="s">
        <v>1281</v>
      </c>
      <c r="D94" s="27">
        <v>167000</v>
      </c>
      <c r="E94" s="24"/>
      <c r="F94" s="24"/>
      <c r="G94" s="24"/>
      <c r="H94" s="24"/>
      <c r="I94" s="24"/>
      <c r="J94" s="24"/>
    </row>
    <row r="95" spans="1:10" x14ac:dyDescent="0.2">
      <c r="A95" s="26" t="s">
        <v>1377</v>
      </c>
      <c r="B95" s="26" t="s">
        <v>1025</v>
      </c>
      <c r="C95" s="26" t="s">
        <v>1286</v>
      </c>
      <c r="D95" s="27">
        <v>76000</v>
      </c>
      <c r="E95" s="24"/>
      <c r="F95" s="24"/>
      <c r="G95" s="24"/>
      <c r="H95" s="24"/>
      <c r="I95" s="24"/>
      <c r="J95" s="24"/>
    </row>
    <row r="96" spans="1:10" x14ac:dyDescent="0.2">
      <c r="A96" s="26" t="s">
        <v>1378</v>
      </c>
      <c r="B96" s="26" t="s">
        <v>1032</v>
      </c>
      <c r="C96" s="26" t="s">
        <v>1288</v>
      </c>
      <c r="D96" s="27">
        <v>-146000</v>
      </c>
      <c r="E96" s="24"/>
      <c r="F96" s="24"/>
      <c r="G96" s="24"/>
      <c r="H96" s="24"/>
      <c r="I96" s="24"/>
      <c r="J96" s="24"/>
    </row>
    <row r="97" spans="1:10" x14ac:dyDescent="0.2">
      <c r="A97" s="26" t="s">
        <v>1379</v>
      </c>
      <c r="B97" s="26" t="s">
        <v>1027</v>
      </c>
      <c r="C97" s="26" t="s">
        <v>1288</v>
      </c>
      <c r="D97" s="27">
        <v>493000</v>
      </c>
      <c r="E97" s="24"/>
      <c r="F97" s="24"/>
      <c r="G97" s="24"/>
      <c r="H97" s="24"/>
      <c r="I97" s="24"/>
      <c r="J97" s="24"/>
    </row>
    <row r="98" spans="1:10" x14ac:dyDescent="0.2">
      <c r="A98" s="26" t="s">
        <v>1380</v>
      </c>
      <c r="B98" s="26" t="s">
        <v>1029</v>
      </c>
      <c r="C98" s="26" t="s">
        <v>1288</v>
      </c>
      <c r="D98" s="27">
        <v>-15000</v>
      </c>
      <c r="E98" s="24"/>
      <c r="F98" s="24"/>
      <c r="G98" s="24"/>
      <c r="H98" s="24"/>
      <c r="I98" s="24"/>
      <c r="J98" s="24"/>
    </row>
    <row r="99" spans="1:10" x14ac:dyDescent="0.2">
      <c r="A99" s="26" t="s">
        <v>1381</v>
      </c>
      <c r="B99" s="26" t="s">
        <v>1030</v>
      </c>
      <c r="C99" s="26" t="s">
        <v>1286</v>
      </c>
      <c r="D99" s="27">
        <v>205000</v>
      </c>
      <c r="E99" s="24"/>
      <c r="F99" s="24"/>
      <c r="G99" s="24"/>
      <c r="H99" s="24"/>
      <c r="I99" s="24"/>
      <c r="J99" s="24"/>
    </row>
    <row r="100" spans="1:10" x14ac:dyDescent="0.2">
      <c r="A100" s="26" t="s">
        <v>1382</v>
      </c>
      <c r="B100" s="26" t="s">
        <v>1024</v>
      </c>
      <c r="C100" s="26" t="s">
        <v>1283</v>
      </c>
      <c r="D100" s="27">
        <v>34000</v>
      </c>
      <c r="E100" s="24"/>
      <c r="F100" s="24"/>
      <c r="G100" s="24"/>
      <c r="H100" s="24"/>
      <c r="I100" s="24"/>
      <c r="J100" s="24"/>
    </row>
    <row r="101" spans="1:10" x14ac:dyDescent="0.2">
      <c r="A101" s="26" t="s">
        <v>1383</v>
      </c>
      <c r="B101" s="26" t="s">
        <v>1024</v>
      </c>
      <c r="C101" s="26" t="s">
        <v>1281</v>
      </c>
      <c r="D101" s="27">
        <v>100000</v>
      </c>
      <c r="E101" s="24"/>
      <c r="F101" s="24"/>
      <c r="G101" s="24"/>
      <c r="H101" s="24"/>
      <c r="I101" s="24"/>
      <c r="J101" s="24"/>
    </row>
    <row r="102" spans="1:10" x14ac:dyDescent="0.2">
      <c r="A102" s="26" t="s">
        <v>1384</v>
      </c>
      <c r="B102" s="26" t="s">
        <v>1025</v>
      </c>
      <c r="C102" s="26" t="s">
        <v>1288</v>
      </c>
      <c r="D102" s="27">
        <v>-124000</v>
      </c>
      <c r="E102" s="24"/>
      <c r="F102" s="24"/>
      <c r="G102" s="24"/>
      <c r="H102" s="24"/>
      <c r="I102" s="24"/>
      <c r="J102" s="24"/>
    </row>
    <row r="103" spans="1:10" x14ac:dyDescent="0.2">
      <c r="A103" s="26" t="s">
        <v>1385</v>
      </c>
      <c r="B103" s="26" t="s">
        <v>1022</v>
      </c>
      <c r="C103" s="26" t="s">
        <v>1286</v>
      </c>
      <c r="D103" s="27">
        <v>291000</v>
      </c>
      <c r="E103" s="24"/>
      <c r="F103" s="24"/>
      <c r="G103" s="24"/>
      <c r="H103" s="24"/>
      <c r="I103" s="24"/>
      <c r="J103" s="24"/>
    </row>
    <row r="104" spans="1:10" x14ac:dyDescent="0.2">
      <c r="A104" s="26" t="s">
        <v>1386</v>
      </c>
      <c r="B104" s="26" t="s">
        <v>1024</v>
      </c>
      <c r="C104" s="26" t="s">
        <v>1288</v>
      </c>
      <c r="D104" s="27">
        <v>-423000</v>
      </c>
      <c r="E104" s="24"/>
      <c r="F104" s="24"/>
      <c r="G104" s="24"/>
      <c r="H104" s="24"/>
      <c r="I104" s="24"/>
      <c r="J104" s="24"/>
    </row>
    <row r="105" spans="1:10" x14ac:dyDescent="0.2">
      <c r="A105" s="26" t="s">
        <v>1386</v>
      </c>
      <c r="B105" s="26" t="s">
        <v>1022</v>
      </c>
      <c r="C105" s="26" t="s">
        <v>1288</v>
      </c>
      <c r="D105" s="27">
        <v>-48000</v>
      </c>
      <c r="E105" s="24"/>
      <c r="F105" s="24"/>
      <c r="G105" s="24"/>
      <c r="H105" s="24"/>
      <c r="I105" s="24"/>
      <c r="J105" s="24"/>
    </row>
    <row r="106" spans="1:10" x14ac:dyDescent="0.2">
      <c r="A106" s="26" t="s">
        <v>1387</v>
      </c>
      <c r="B106" s="26" t="s">
        <v>1029</v>
      </c>
      <c r="C106" s="26" t="s">
        <v>1281</v>
      </c>
      <c r="D106" s="27">
        <v>38000</v>
      </c>
      <c r="E106" s="24"/>
      <c r="F106" s="24"/>
      <c r="G106" s="24"/>
      <c r="H106" s="24"/>
      <c r="I106" s="24"/>
      <c r="J106" s="24"/>
    </row>
    <row r="107" spans="1:10" x14ac:dyDescent="0.2">
      <c r="A107" s="26" t="s">
        <v>1388</v>
      </c>
      <c r="B107" s="26" t="s">
        <v>1032</v>
      </c>
      <c r="C107" s="26" t="s">
        <v>1281</v>
      </c>
      <c r="D107" s="27">
        <v>328000</v>
      </c>
      <c r="E107" s="24"/>
      <c r="F107" s="24"/>
      <c r="G107" s="24"/>
      <c r="H107" s="24"/>
      <c r="I107" s="24"/>
      <c r="J107" s="24"/>
    </row>
    <row r="108" spans="1:10" x14ac:dyDescent="0.2">
      <c r="A108" s="26" t="s">
        <v>1389</v>
      </c>
      <c r="B108" s="26" t="s">
        <v>1031</v>
      </c>
      <c r="C108" s="26" t="s">
        <v>1288</v>
      </c>
      <c r="D108" s="27">
        <v>289000</v>
      </c>
      <c r="E108" s="24"/>
      <c r="F108" s="24"/>
      <c r="G108" s="24"/>
      <c r="H108" s="24"/>
      <c r="I108" s="24"/>
      <c r="J108" s="24"/>
    </row>
    <row r="109" spans="1:10" x14ac:dyDescent="0.2">
      <c r="A109" s="26" t="s">
        <v>1390</v>
      </c>
      <c r="B109" s="26" t="s">
        <v>1025</v>
      </c>
      <c r="C109" s="26" t="s">
        <v>1288</v>
      </c>
      <c r="D109" s="27">
        <v>-169000</v>
      </c>
      <c r="E109" s="24"/>
      <c r="F109" s="24"/>
      <c r="G109" s="24"/>
      <c r="H109" s="24"/>
      <c r="I109" s="24"/>
      <c r="J109" s="24"/>
    </row>
    <row r="110" spans="1:10" x14ac:dyDescent="0.2">
      <c r="A110" s="26" t="s">
        <v>1391</v>
      </c>
      <c r="B110" s="26" t="s">
        <v>1027</v>
      </c>
      <c r="C110" s="26" t="s">
        <v>1283</v>
      </c>
      <c r="D110" s="27">
        <v>-294000</v>
      </c>
      <c r="E110" s="24"/>
      <c r="F110" s="24"/>
      <c r="G110" s="24"/>
      <c r="H110" s="24"/>
      <c r="I110" s="24"/>
      <c r="J110" s="24"/>
    </row>
    <row r="111" spans="1:10" x14ac:dyDescent="0.2">
      <c r="A111" s="26" t="s">
        <v>1392</v>
      </c>
      <c r="B111" s="26" t="s">
        <v>1032</v>
      </c>
      <c r="C111" s="26" t="s">
        <v>1283</v>
      </c>
      <c r="D111" s="27">
        <v>-422000</v>
      </c>
      <c r="E111" s="24"/>
      <c r="F111" s="24"/>
      <c r="G111" s="24"/>
      <c r="H111" s="24"/>
      <c r="I111" s="24"/>
      <c r="J111" s="24"/>
    </row>
    <row r="112" spans="1:10" x14ac:dyDescent="0.2">
      <c r="A112" s="26" t="s">
        <v>1393</v>
      </c>
      <c r="B112" s="26" t="s">
        <v>1022</v>
      </c>
      <c r="C112" s="26" t="s">
        <v>1281</v>
      </c>
      <c r="D112" s="27">
        <v>175000</v>
      </c>
      <c r="E112" s="24"/>
      <c r="F112" s="24"/>
      <c r="G112" s="24"/>
      <c r="H112" s="24"/>
      <c r="I112" s="24"/>
      <c r="J112" s="24"/>
    </row>
    <row r="113" spans="1:10" x14ac:dyDescent="0.2">
      <c r="A113" s="26" t="s">
        <v>1394</v>
      </c>
      <c r="B113" s="26" t="s">
        <v>1027</v>
      </c>
      <c r="C113" s="26" t="s">
        <v>1281</v>
      </c>
      <c r="D113" s="27">
        <v>162000</v>
      </c>
      <c r="E113" s="24"/>
      <c r="F113" s="24"/>
      <c r="G113" s="24"/>
      <c r="H113" s="24"/>
      <c r="I113" s="24"/>
      <c r="J113" s="24"/>
    </row>
    <row r="114" spans="1:10" x14ac:dyDescent="0.2">
      <c r="A114" s="26" t="s">
        <v>1395</v>
      </c>
      <c r="B114" s="26" t="s">
        <v>1029</v>
      </c>
      <c r="C114" s="26" t="s">
        <v>1283</v>
      </c>
      <c r="D114" s="27">
        <v>184000</v>
      </c>
      <c r="E114" s="24"/>
      <c r="F114" s="24"/>
      <c r="G114" s="24"/>
      <c r="H114" s="24"/>
      <c r="I114" s="24"/>
      <c r="J114" s="24"/>
    </row>
    <row r="115" spans="1:10" x14ac:dyDescent="0.2">
      <c r="A115" s="26" t="s">
        <v>1396</v>
      </c>
      <c r="B115" s="26" t="s">
        <v>1025</v>
      </c>
      <c r="C115" s="26" t="s">
        <v>1283</v>
      </c>
      <c r="D115" s="27">
        <v>231000</v>
      </c>
      <c r="E115" s="24"/>
      <c r="F115" s="24"/>
      <c r="G115" s="24"/>
      <c r="H115" s="24"/>
      <c r="I115" s="24"/>
      <c r="J115" s="24"/>
    </row>
    <row r="116" spans="1:10" x14ac:dyDescent="0.2">
      <c r="A116" s="26" t="s">
        <v>1397</v>
      </c>
      <c r="B116" s="26" t="s">
        <v>1030</v>
      </c>
      <c r="C116" s="26" t="s">
        <v>1286</v>
      </c>
      <c r="D116" s="27">
        <v>-393000</v>
      </c>
      <c r="E116" s="24"/>
      <c r="F116" s="24"/>
      <c r="G116" s="24"/>
      <c r="H116" s="24"/>
      <c r="I116" s="24"/>
      <c r="J116" s="24"/>
    </row>
    <row r="117" spans="1:10" x14ac:dyDescent="0.2">
      <c r="A117" s="26" t="s">
        <v>1398</v>
      </c>
      <c r="B117" s="26" t="s">
        <v>1030</v>
      </c>
      <c r="C117" s="26" t="s">
        <v>1281</v>
      </c>
      <c r="D117" s="27">
        <v>17000</v>
      </c>
      <c r="E117" s="24"/>
      <c r="F117" s="24"/>
      <c r="G117" s="24"/>
      <c r="H117" s="24"/>
      <c r="I117" s="24"/>
      <c r="J117" s="24"/>
    </row>
    <row r="118" spans="1:10" x14ac:dyDescent="0.2">
      <c r="A118" s="26" t="s">
        <v>1399</v>
      </c>
      <c r="B118" s="26" t="s">
        <v>1032</v>
      </c>
      <c r="C118" s="26" t="s">
        <v>1281</v>
      </c>
      <c r="D118" s="27">
        <v>446000</v>
      </c>
      <c r="E118" s="24"/>
      <c r="F118" s="24"/>
      <c r="G118" s="24"/>
      <c r="H118" s="24"/>
      <c r="I118" s="24"/>
      <c r="J118" s="24"/>
    </row>
    <row r="119" spans="1:10" x14ac:dyDescent="0.2">
      <c r="A119" s="26" t="s">
        <v>1400</v>
      </c>
      <c r="B119" s="26" t="s">
        <v>1024</v>
      </c>
      <c r="C119" s="26" t="s">
        <v>1286</v>
      </c>
      <c r="D119" s="27">
        <v>-358000</v>
      </c>
      <c r="E119" s="24"/>
      <c r="F119" s="24"/>
      <c r="G119" s="24"/>
      <c r="H119" s="24"/>
      <c r="I119" s="24"/>
      <c r="J119" s="24"/>
    </row>
    <row r="120" spans="1:10" x14ac:dyDescent="0.2">
      <c r="A120" s="26" t="s">
        <v>1401</v>
      </c>
      <c r="B120" s="26" t="s">
        <v>1031</v>
      </c>
      <c r="C120" s="26" t="s">
        <v>1283</v>
      </c>
      <c r="D120" s="27">
        <v>-215000</v>
      </c>
      <c r="E120" s="24"/>
      <c r="F120" s="24"/>
      <c r="G120" s="24"/>
      <c r="H120" s="24"/>
      <c r="I120" s="24"/>
      <c r="J120" s="24"/>
    </row>
    <row r="121" spans="1:10" x14ac:dyDescent="0.2">
      <c r="A121" s="26" t="s">
        <v>1402</v>
      </c>
      <c r="B121" s="26" t="s">
        <v>1029</v>
      </c>
      <c r="C121" s="26" t="s">
        <v>1281</v>
      </c>
      <c r="D121" s="27">
        <v>490000</v>
      </c>
      <c r="E121" s="24"/>
      <c r="F121" s="24"/>
      <c r="G121" s="24"/>
      <c r="H121" s="24"/>
      <c r="I121" s="24"/>
      <c r="J121" s="24"/>
    </row>
    <row r="122" spans="1:10" x14ac:dyDescent="0.2">
      <c r="A122" s="26" t="s">
        <v>1403</v>
      </c>
      <c r="B122" s="26" t="s">
        <v>1030</v>
      </c>
      <c r="C122" s="26" t="s">
        <v>1286</v>
      </c>
      <c r="D122" s="27">
        <v>63000</v>
      </c>
      <c r="E122" s="24"/>
      <c r="F122" s="24"/>
      <c r="G122" s="24"/>
      <c r="H122" s="24"/>
      <c r="I122" s="24"/>
      <c r="J122" s="24"/>
    </row>
    <row r="123" spans="1:10" x14ac:dyDescent="0.2">
      <c r="A123" s="26" t="s">
        <v>1404</v>
      </c>
      <c r="B123" s="26" t="s">
        <v>1034</v>
      </c>
      <c r="C123" s="26" t="s">
        <v>1288</v>
      </c>
      <c r="D123" s="27">
        <v>-345000</v>
      </c>
      <c r="E123" s="24"/>
      <c r="F123" s="24"/>
      <c r="G123" s="24"/>
      <c r="H123" s="24"/>
      <c r="I123" s="24"/>
      <c r="J123" s="24"/>
    </row>
    <row r="124" spans="1:10" x14ac:dyDescent="0.2">
      <c r="A124" s="26" t="s">
        <v>1405</v>
      </c>
      <c r="B124" s="26" t="s">
        <v>1022</v>
      </c>
      <c r="C124" s="26" t="s">
        <v>1286</v>
      </c>
      <c r="D124" s="27">
        <v>-122000</v>
      </c>
      <c r="E124" s="24"/>
      <c r="F124" s="24"/>
      <c r="G124" s="24"/>
      <c r="H124" s="24"/>
      <c r="I124" s="24"/>
      <c r="J124" s="24"/>
    </row>
    <row r="125" spans="1:10" x14ac:dyDescent="0.2">
      <c r="A125" s="26" t="s">
        <v>1406</v>
      </c>
      <c r="B125" s="26" t="s">
        <v>1030</v>
      </c>
      <c r="C125" s="26" t="s">
        <v>1283</v>
      </c>
      <c r="D125" s="27">
        <v>403000</v>
      </c>
      <c r="E125" s="24"/>
      <c r="F125" s="24"/>
      <c r="G125" s="24"/>
      <c r="H125" s="24"/>
      <c r="I125" s="24"/>
      <c r="J125" s="24"/>
    </row>
    <row r="126" spans="1:10" x14ac:dyDescent="0.2">
      <c r="A126" s="26" t="s">
        <v>1407</v>
      </c>
      <c r="B126" s="26" t="s">
        <v>1034</v>
      </c>
      <c r="C126" s="26" t="s">
        <v>1283</v>
      </c>
      <c r="D126" s="27">
        <v>-243000</v>
      </c>
      <c r="E126" s="24"/>
      <c r="F126" s="24"/>
      <c r="G126" s="24"/>
      <c r="H126" s="24"/>
      <c r="I126" s="24"/>
      <c r="J126" s="24"/>
    </row>
    <row r="127" spans="1:10" x14ac:dyDescent="0.2">
      <c r="A127" s="26" t="s">
        <v>1408</v>
      </c>
      <c r="B127" s="26" t="s">
        <v>1034</v>
      </c>
      <c r="C127" s="26" t="s">
        <v>1283</v>
      </c>
      <c r="D127" s="27">
        <v>-1000</v>
      </c>
      <c r="E127" s="24"/>
      <c r="F127" s="24"/>
      <c r="G127" s="24"/>
      <c r="H127" s="24"/>
      <c r="I127" s="24"/>
      <c r="J127" s="24"/>
    </row>
    <row r="128" spans="1:10" x14ac:dyDescent="0.2">
      <c r="A128" s="26" t="s">
        <v>1409</v>
      </c>
      <c r="B128" s="26" t="s">
        <v>1032</v>
      </c>
      <c r="C128" s="26" t="s">
        <v>1286</v>
      </c>
      <c r="D128" s="27">
        <v>-425000</v>
      </c>
      <c r="E128" s="24"/>
      <c r="F128" s="24"/>
      <c r="G128" s="24"/>
      <c r="H128" s="24"/>
      <c r="I128" s="24"/>
      <c r="J128" s="24"/>
    </row>
    <row r="129" spans="1:10" x14ac:dyDescent="0.2">
      <c r="A129" s="26" t="s">
        <v>1410</v>
      </c>
      <c r="B129" s="26" t="s">
        <v>1031</v>
      </c>
      <c r="C129" s="26" t="s">
        <v>1288</v>
      </c>
      <c r="D129" s="27">
        <v>-9000</v>
      </c>
      <c r="E129" s="24"/>
      <c r="F129" s="24"/>
      <c r="G129" s="24"/>
      <c r="H129" s="24"/>
      <c r="I129" s="24"/>
      <c r="J129" s="24"/>
    </row>
    <row r="130" spans="1:10" x14ac:dyDescent="0.2">
      <c r="A130" s="26" t="s">
        <v>1411</v>
      </c>
      <c r="B130" s="26" t="s">
        <v>1024</v>
      </c>
      <c r="C130" s="26" t="s">
        <v>1288</v>
      </c>
      <c r="D130" s="27">
        <v>161000</v>
      </c>
      <c r="E130" s="24"/>
      <c r="F130" s="24"/>
      <c r="G130" s="24"/>
      <c r="H130" s="24"/>
      <c r="I130" s="24"/>
      <c r="J130" s="24"/>
    </row>
    <row r="131" spans="1:10" x14ac:dyDescent="0.2">
      <c r="A131" s="26" t="s">
        <v>1412</v>
      </c>
      <c r="B131" s="26" t="s">
        <v>1025</v>
      </c>
      <c r="C131" s="26" t="s">
        <v>1281</v>
      </c>
      <c r="D131" s="27">
        <v>77000</v>
      </c>
      <c r="E131" s="24"/>
      <c r="F131" s="24"/>
      <c r="G131" s="24"/>
      <c r="H131" s="24"/>
      <c r="I131" s="24"/>
      <c r="J131" s="24"/>
    </row>
    <row r="132" spans="1:10" x14ac:dyDescent="0.2">
      <c r="A132" s="26" t="s">
        <v>1413</v>
      </c>
      <c r="B132" s="26" t="s">
        <v>1029</v>
      </c>
      <c r="C132" s="26" t="s">
        <v>1286</v>
      </c>
      <c r="D132" s="27">
        <v>295000</v>
      </c>
      <c r="E132" s="24"/>
      <c r="F132" s="24"/>
      <c r="G132" s="24"/>
      <c r="H132" s="24"/>
      <c r="I132" s="24"/>
      <c r="J132" s="24"/>
    </row>
    <row r="133" spans="1:10" x14ac:dyDescent="0.2">
      <c r="A133" s="26" t="s">
        <v>1414</v>
      </c>
      <c r="B133" s="26" t="s">
        <v>1034</v>
      </c>
      <c r="C133" s="26" t="s">
        <v>1281</v>
      </c>
      <c r="D133" s="27">
        <v>152000</v>
      </c>
      <c r="E133" s="24"/>
      <c r="F133" s="24"/>
      <c r="G133" s="24"/>
      <c r="H133" s="24"/>
      <c r="I133" s="24"/>
      <c r="J133" s="24"/>
    </row>
    <row r="134" spans="1:10" x14ac:dyDescent="0.2">
      <c r="A134" s="26" t="s">
        <v>1415</v>
      </c>
      <c r="B134" s="26" t="s">
        <v>1027</v>
      </c>
      <c r="C134" s="26" t="s">
        <v>1281</v>
      </c>
      <c r="D134" s="27">
        <v>-234000</v>
      </c>
      <c r="E134" s="24"/>
      <c r="F134" s="24"/>
      <c r="G134" s="24"/>
      <c r="H134" s="24"/>
      <c r="I134" s="24"/>
      <c r="J134" s="24"/>
    </row>
    <row r="135" spans="1:10" x14ac:dyDescent="0.2">
      <c r="A135" s="26" t="s">
        <v>1416</v>
      </c>
      <c r="B135" s="26" t="s">
        <v>1024</v>
      </c>
      <c r="C135" s="26" t="s">
        <v>1283</v>
      </c>
      <c r="D135" s="27">
        <v>-286000</v>
      </c>
      <c r="E135" s="24"/>
      <c r="F135" s="24"/>
      <c r="G135" s="24"/>
      <c r="H135" s="24"/>
      <c r="I135" s="24"/>
      <c r="J135" s="24"/>
    </row>
    <row r="136" spans="1:10" x14ac:dyDescent="0.2">
      <c r="A136" s="26" t="s">
        <v>1417</v>
      </c>
      <c r="B136" s="26" t="s">
        <v>1032</v>
      </c>
      <c r="C136" s="26" t="s">
        <v>1288</v>
      </c>
      <c r="D136" s="27">
        <v>289000</v>
      </c>
      <c r="E136" s="24"/>
      <c r="F136" s="24"/>
      <c r="G136" s="24"/>
      <c r="H136" s="24"/>
      <c r="I136" s="24"/>
      <c r="J136" s="24"/>
    </row>
    <row r="137" spans="1:10" x14ac:dyDescent="0.2">
      <c r="A137" s="26" t="s">
        <v>1418</v>
      </c>
      <c r="B137" s="26" t="s">
        <v>1025</v>
      </c>
      <c r="C137" s="26" t="s">
        <v>1283</v>
      </c>
      <c r="D137" s="27">
        <v>-90000</v>
      </c>
      <c r="E137" s="24"/>
      <c r="F137" s="24"/>
      <c r="G137" s="24"/>
      <c r="H137" s="24"/>
      <c r="I137" s="24"/>
      <c r="J137" s="24"/>
    </row>
    <row r="138" spans="1:10" x14ac:dyDescent="0.2">
      <c r="A138" s="26" t="s">
        <v>1419</v>
      </c>
      <c r="B138" s="26" t="s">
        <v>1029</v>
      </c>
      <c r="C138" s="26" t="s">
        <v>1283</v>
      </c>
      <c r="D138" s="27">
        <v>-288000</v>
      </c>
      <c r="E138" s="24"/>
      <c r="F138" s="24"/>
      <c r="G138" s="24"/>
      <c r="H138" s="24"/>
      <c r="I138" s="24"/>
      <c r="J138" s="24"/>
    </row>
    <row r="139" spans="1:10" x14ac:dyDescent="0.2">
      <c r="A139" s="26" t="s">
        <v>1420</v>
      </c>
      <c r="B139" s="26" t="s">
        <v>1024</v>
      </c>
      <c r="C139" s="26" t="s">
        <v>1283</v>
      </c>
      <c r="D139" s="27">
        <v>-49000</v>
      </c>
      <c r="E139" s="24"/>
      <c r="F139" s="24"/>
      <c r="G139" s="24"/>
      <c r="H139" s="24"/>
      <c r="I139" s="24"/>
      <c r="J139" s="24"/>
    </row>
    <row r="140" spans="1:10" x14ac:dyDescent="0.2">
      <c r="A140" s="26" t="s">
        <v>1421</v>
      </c>
      <c r="B140" s="26" t="s">
        <v>1022</v>
      </c>
      <c r="C140" s="26" t="s">
        <v>1286</v>
      </c>
      <c r="D140" s="27">
        <v>30000</v>
      </c>
      <c r="E140" s="24"/>
      <c r="F140" s="24"/>
      <c r="G140" s="24"/>
      <c r="H140" s="24"/>
      <c r="I140" s="24"/>
      <c r="J140" s="24"/>
    </row>
    <row r="141" spans="1:10" x14ac:dyDescent="0.2">
      <c r="A141" s="26" t="s">
        <v>1422</v>
      </c>
      <c r="B141" s="26" t="s">
        <v>1027</v>
      </c>
      <c r="C141" s="26" t="s">
        <v>1283</v>
      </c>
      <c r="D141" s="27">
        <v>213000</v>
      </c>
      <c r="E141" s="24"/>
      <c r="F141" s="24"/>
      <c r="G141" s="24"/>
      <c r="H141" s="24"/>
      <c r="I141" s="24"/>
      <c r="J141" s="24"/>
    </row>
    <row r="142" spans="1:10" x14ac:dyDescent="0.2">
      <c r="A142" s="26" t="s">
        <v>1423</v>
      </c>
      <c r="B142" s="26" t="s">
        <v>1034</v>
      </c>
      <c r="C142" s="26" t="s">
        <v>1286</v>
      </c>
      <c r="D142" s="27">
        <v>264000</v>
      </c>
      <c r="E142" s="24"/>
      <c r="F142" s="24"/>
      <c r="G142" s="24"/>
      <c r="H142" s="24"/>
      <c r="I142" s="24"/>
      <c r="J142" s="24"/>
    </row>
    <row r="143" spans="1:10" x14ac:dyDescent="0.2">
      <c r="A143" s="26" t="s">
        <v>1424</v>
      </c>
      <c r="B143" s="26" t="s">
        <v>1027</v>
      </c>
      <c r="C143" s="26" t="s">
        <v>1286</v>
      </c>
      <c r="D143" s="27">
        <v>95000</v>
      </c>
      <c r="E143" s="24"/>
      <c r="F143" s="24"/>
      <c r="G143" s="24"/>
      <c r="H143" s="24"/>
      <c r="I143" s="24"/>
      <c r="J143" s="24"/>
    </row>
    <row r="144" spans="1:10" x14ac:dyDescent="0.2">
      <c r="A144" s="26" t="s">
        <v>1425</v>
      </c>
      <c r="B144" s="26" t="s">
        <v>1030</v>
      </c>
      <c r="C144" s="26" t="s">
        <v>1288</v>
      </c>
      <c r="D144" s="27">
        <v>-423000</v>
      </c>
      <c r="E144" s="24"/>
      <c r="F144" s="24"/>
      <c r="G144" s="24"/>
      <c r="H144" s="24"/>
      <c r="I144" s="24"/>
      <c r="J144" s="24"/>
    </row>
    <row r="145" spans="1:10" x14ac:dyDescent="0.2">
      <c r="A145" s="26" t="s">
        <v>1426</v>
      </c>
      <c r="B145" s="26" t="s">
        <v>1027</v>
      </c>
      <c r="C145" s="26" t="s">
        <v>1281</v>
      </c>
      <c r="D145" s="27">
        <v>443000</v>
      </c>
      <c r="E145" s="24"/>
      <c r="F145" s="24"/>
      <c r="G145" s="24"/>
      <c r="H145" s="24"/>
      <c r="I145" s="24"/>
      <c r="J145" s="24"/>
    </row>
    <row r="146" spans="1:10" x14ac:dyDescent="0.2">
      <c r="A146" s="26" t="s">
        <v>1427</v>
      </c>
      <c r="B146" s="26" t="s">
        <v>1032</v>
      </c>
      <c r="C146" s="26" t="s">
        <v>1283</v>
      </c>
      <c r="D146" s="27">
        <v>126000</v>
      </c>
      <c r="E146" s="24"/>
      <c r="F146" s="24"/>
      <c r="G146" s="24"/>
      <c r="H146" s="24"/>
      <c r="I146" s="24"/>
      <c r="J146" s="24"/>
    </row>
    <row r="147" spans="1:10" x14ac:dyDescent="0.2">
      <c r="A147" s="26" t="s">
        <v>1428</v>
      </c>
      <c r="B147" s="26" t="s">
        <v>1034</v>
      </c>
      <c r="C147" s="26" t="s">
        <v>1281</v>
      </c>
      <c r="D147" s="27">
        <v>242000</v>
      </c>
      <c r="E147" s="24"/>
      <c r="F147" s="24"/>
      <c r="G147" s="24"/>
      <c r="H147" s="24"/>
      <c r="I147" s="24"/>
      <c r="J147" s="24"/>
    </row>
    <row r="148" spans="1:10" x14ac:dyDescent="0.2">
      <c r="A148" s="26" t="s">
        <v>1429</v>
      </c>
      <c r="B148" s="26" t="s">
        <v>1027</v>
      </c>
      <c r="C148" s="26" t="s">
        <v>1281</v>
      </c>
      <c r="D148" s="27">
        <v>405000</v>
      </c>
      <c r="E148" s="24"/>
      <c r="F148" s="24"/>
      <c r="G148" s="24"/>
      <c r="H148" s="24"/>
      <c r="I148" s="24"/>
      <c r="J148" s="24"/>
    </row>
    <row r="149" spans="1:10" x14ac:dyDescent="0.2">
      <c r="A149" s="26" t="s">
        <v>1430</v>
      </c>
      <c r="B149" s="26" t="s">
        <v>1025</v>
      </c>
      <c r="C149" s="26" t="s">
        <v>1281</v>
      </c>
      <c r="D149" s="27">
        <v>-255000</v>
      </c>
      <c r="E149" s="24"/>
      <c r="F149" s="24"/>
      <c r="G149" s="24"/>
      <c r="H149" s="24"/>
      <c r="I149" s="24"/>
      <c r="J149" s="24"/>
    </row>
    <row r="150" spans="1:10" x14ac:dyDescent="0.2">
      <c r="A150" s="26" t="s">
        <v>1431</v>
      </c>
      <c r="B150" s="26" t="s">
        <v>1032</v>
      </c>
      <c r="C150" s="26" t="s">
        <v>1281</v>
      </c>
      <c r="D150" s="27">
        <v>220000</v>
      </c>
      <c r="E150" s="24"/>
      <c r="F150" s="24"/>
      <c r="G150" s="24"/>
      <c r="H150" s="24"/>
      <c r="I150" s="24"/>
      <c r="J150" s="24"/>
    </row>
    <row r="151" spans="1:10" x14ac:dyDescent="0.2">
      <c r="A151" s="26" t="s">
        <v>1432</v>
      </c>
      <c r="B151" s="26" t="s">
        <v>1031</v>
      </c>
      <c r="C151" s="26" t="s">
        <v>1283</v>
      </c>
      <c r="D151" s="27">
        <v>372000</v>
      </c>
      <c r="E151" s="24"/>
      <c r="F151" s="24"/>
      <c r="G151" s="24"/>
      <c r="H151" s="24"/>
      <c r="I151" s="24"/>
      <c r="J151" s="24"/>
    </row>
    <row r="152" spans="1:10" x14ac:dyDescent="0.2">
      <c r="A152" s="26" t="s">
        <v>1433</v>
      </c>
      <c r="B152" s="26" t="s">
        <v>1027</v>
      </c>
      <c r="C152" s="26" t="s">
        <v>1288</v>
      </c>
      <c r="D152" s="27">
        <v>454000</v>
      </c>
      <c r="E152" s="24"/>
      <c r="F152" s="24"/>
      <c r="G152" s="24"/>
      <c r="H152" s="24"/>
      <c r="I152" s="24"/>
      <c r="J152" s="24"/>
    </row>
    <row r="153" spans="1:10" x14ac:dyDescent="0.2">
      <c r="A153" s="26" t="s">
        <v>1434</v>
      </c>
      <c r="B153" s="26" t="s">
        <v>1030</v>
      </c>
      <c r="C153" s="26" t="s">
        <v>1281</v>
      </c>
      <c r="D153" s="27">
        <v>-312000</v>
      </c>
      <c r="E153" s="24"/>
      <c r="F153" s="24"/>
      <c r="G153" s="24"/>
      <c r="H153" s="24"/>
      <c r="I153" s="24"/>
      <c r="J153" s="24"/>
    </row>
    <row r="154" spans="1:10" x14ac:dyDescent="0.2">
      <c r="A154" s="26" t="s">
        <v>1435</v>
      </c>
      <c r="B154" s="26" t="s">
        <v>1022</v>
      </c>
      <c r="C154" s="26" t="s">
        <v>1286</v>
      </c>
      <c r="D154" s="27">
        <v>-293000</v>
      </c>
      <c r="E154" s="24"/>
      <c r="F154" s="24"/>
      <c r="G154" s="24"/>
      <c r="H154" s="24"/>
      <c r="I154" s="24"/>
      <c r="J154" s="24"/>
    </row>
    <row r="155" spans="1:10" x14ac:dyDescent="0.2">
      <c r="A155" s="26" t="s">
        <v>1436</v>
      </c>
      <c r="B155" s="26" t="s">
        <v>1034</v>
      </c>
      <c r="C155" s="26" t="s">
        <v>1288</v>
      </c>
      <c r="D155" s="27">
        <v>443000</v>
      </c>
      <c r="E155" s="24"/>
      <c r="F155" s="24"/>
      <c r="G155" s="24"/>
      <c r="H155" s="24"/>
      <c r="I155" s="24"/>
      <c r="J155" s="24"/>
    </row>
    <row r="156" spans="1:10" x14ac:dyDescent="0.2">
      <c r="A156" s="26" t="s">
        <v>1437</v>
      </c>
      <c r="B156" s="26" t="s">
        <v>1025</v>
      </c>
      <c r="C156" s="26" t="s">
        <v>1286</v>
      </c>
      <c r="D156" s="27">
        <v>346000</v>
      </c>
      <c r="E156" s="24"/>
      <c r="F156" s="24"/>
      <c r="G156" s="24"/>
      <c r="H156" s="24"/>
      <c r="I156" s="24"/>
      <c r="J156" s="24"/>
    </row>
    <row r="157" spans="1:10" x14ac:dyDescent="0.2">
      <c r="A157" s="26" t="s">
        <v>1438</v>
      </c>
      <c r="B157" s="26" t="s">
        <v>1024</v>
      </c>
      <c r="C157" s="26" t="s">
        <v>1281</v>
      </c>
      <c r="D157" s="27">
        <v>83000</v>
      </c>
      <c r="E157" s="24"/>
      <c r="F157" s="24"/>
      <c r="G157" s="24"/>
      <c r="H157" s="24"/>
      <c r="I157" s="24"/>
      <c r="J157" s="24"/>
    </row>
    <row r="158" spans="1:10" x14ac:dyDescent="0.2">
      <c r="A158" s="26" t="s">
        <v>1439</v>
      </c>
      <c r="B158" s="26" t="s">
        <v>1031</v>
      </c>
      <c r="C158" s="26" t="s">
        <v>1281</v>
      </c>
      <c r="D158" s="27">
        <v>69000</v>
      </c>
      <c r="E158" s="24"/>
      <c r="F158" s="24"/>
      <c r="G158" s="24"/>
      <c r="H158" s="24"/>
      <c r="I158" s="24"/>
      <c r="J158" s="24"/>
    </row>
    <row r="159" spans="1:10" x14ac:dyDescent="0.2">
      <c r="A159" s="26" t="s">
        <v>1440</v>
      </c>
      <c r="B159" s="26" t="s">
        <v>1029</v>
      </c>
      <c r="C159" s="26" t="s">
        <v>1288</v>
      </c>
      <c r="D159" s="27">
        <v>-294000</v>
      </c>
      <c r="E159" s="24"/>
      <c r="F159" s="24"/>
      <c r="G159" s="24"/>
      <c r="H159" s="24"/>
      <c r="I159" s="24"/>
      <c r="J159" s="24"/>
    </row>
    <row r="160" spans="1:10" x14ac:dyDescent="0.2">
      <c r="A160" s="26" t="s">
        <v>1441</v>
      </c>
      <c r="B160" s="26" t="s">
        <v>1034</v>
      </c>
      <c r="C160" s="26" t="s">
        <v>1281</v>
      </c>
      <c r="D160" s="27">
        <v>-331000</v>
      </c>
      <c r="E160" s="24"/>
      <c r="F160" s="24"/>
      <c r="G160" s="24"/>
      <c r="H160" s="24"/>
      <c r="I160" s="24"/>
      <c r="J160" s="24"/>
    </row>
    <row r="161" spans="1:10" x14ac:dyDescent="0.2">
      <c r="A161" s="26" t="s">
        <v>1442</v>
      </c>
      <c r="B161" s="26" t="s">
        <v>1029</v>
      </c>
      <c r="C161" s="26" t="s">
        <v>1288</v>
      </c>
      <c r="D161" s="27">
        <v>345000</v>
      </c>
      <c r="E161" s="24"/>
      <c r="F161" s="24"/>
      <c r="G161" s="24"/>
      <c r="H161" s="24"/>
      <c r="I161" s="24"/>
      <c r="J161" s="24"/>
    </row>
    <row r="162" spans="1:10" x14ac:dyDescent="0.2">
      <c r="A162" s="26" t="s">
        <v>1443</v>
      </c>
      <c r="B162" s="26" t="s">
        <v>1034</v>
      </c>
      <c r="C162" s="26" t="s">
        <v>1281</v>
      </c>
      <c r="D162" s="27">
        <v>443000</v>
      </c>
      <c r="E162" s="24"/>
      <c r="F162" s="24"/>
      <c r="G162" s="24"/>
      <c r="H162" s="24"/>
      <c r="I162" s="24"/>
      <c r="J162" s="24"/>
    </row>
    <row r="163" spans="1:10" x14ac:dyDescent="0.2">
      <c r="A163" s="26" t="s">
        <v>1444</v>
      </c>
      <c r="B163" s="26" t="s">
        <v>1025</v>
      </c>
      <c r="C163" s="26" t="s">
        <v>1283</v>
      </c>
      <c r="D163" s="27">
        <v>152000</v>
      </c>
      <c r="E163" s="24"/>
      <c r="F163" s="24"/>
      <c r="G163" s="24"/>
      <c r="H163" s="24"/>
      <c r="I163" s="24"/>
      <c r="J163" s="24"/>
    </row>
    <row r="164" spans="1:10" x14ac:dyDescent="0.2">
      <c r="A164" s="26" t="s">
        <v>1445</v>
      </c>
      <c r="B164" s="26" t="s">
        <v>1029</v>
      </c>
      <c r="C164" s="26" t="s">
        <v>1286</v>
      </c>
      <c r="D164" s="27">
        <v>173000</v>
      </c>
      <c r="E164" s="24"/>
      <c r="F164" s="24"/>
      <c r="G164" s="24"/>
      <c r="H164" s="24"/>
      <c r="I164" s="24"/>
      <c r="J164" s="24"/>
    </row>
    <row r="165" spans="1:10" x14ac:dyDescent="0.2">
      <c r="A165" s="26" t="s">
        <v>1446</v>
      </c>
      <c r="B165" s="26" t="s">
        <v>1025</v>
      </c>
      <c r="C165" s="26" t="s">
        <v>1286</v>
      </c>
      <c r="D165" s="27">
        <v>385000</v>
      </c>
      <c r="E165" s="24"/>
      <c r="F165" s="24"/>
      <c r="G165" s="24"/>
      <c r="H165" s="24"/>
      <c r="I165" s="24"/>
      <c r="J165" s="24"/>
    </row>
    <row r="166" spans="1:10" x14ac:dyDescent="0.2">
      <c r="A166" s="26" t="s">
        <v>1447</v>
      </c>
      <c r="B166" s="26" t="s">
        <v>1025</v>
      </c>
      <c r="C166" s="26" t="s">
        <v>1288</v>
      </c>
      <c r="D166" s="27">
        <v>-470000</v>
      </c>
      <c r="E166" s="24"/>
      <c r="F166" s="24"/>
      <c r="G166" s="24"/>
      <c r="H166" s="24"/>
      <c r="I166" s="24"/>
      <c r="J166" s="24"/>
    </row>
    <row r="167" spans="1:10" x14ac:dyDescent="0.2">
      <c r="A167" s="26" t="s">
        <v>1448</v>
      </c>
      <c r="B167" s="26" t="s">
        <v>1034</v>
      </c>
      <c r="C167" s="26" t="s">
        <v>1286</v>
      </c>
      <c r="D167" s="27">
        <v>312000</v>
      </c>
      <c r="E167" s="24"/>
      <c r="F167" s="24"/>
      <c r="G167" s="24"/>
      <c r="H167" s="24"/>
      <c r="I167" s="24"/>
      <c r="J167" s="24"/>
    </row>
    <row r="168" spans="1:10" x14ac:dyDescent="0.2">
      <c r="A168" s="26" t="s">
        <v>1449</v>
      </c>
      <c r="B168" s="26" t="s">
        <v>1034</v>
      </c>
      <c r="C168" s="26" t="s">
        <v>1281</v>
      </c>
      <c r="D168" s="27">
        <v>136000</v>
      </c>
      <c r="E168" s="24"/>
      <c r="F168" s="24"/>
      <c r="G168" s="24"/>
      <c r="H168" s="24"/>
      <c r="I168" s="24"/>
      <c r="J168" s="24"/>
    </row>
    <row r="169" spans="1:10" x14ac:dyDescent="0.2">
      <c r="A169" s="26" t="s">
        <v>1450</v>
      </c>
      <c r="B169" s="26" t="s">
        <v>1022</v>
      </c>
      <c r="C169" s="26" t="s">
        <v>1288</v>
      </c>
      <c r="D169" s="27">
        <v>323000</v>
      </c>
      <c r="E169" s="24"/>
      <c r="F169" s="24"/>
      <c r="G169" s="24"/>
      <c r="H169" s="24"/>
      <c r="I169" s="24"/>
      <c r="J169" s="24"/>
    </row>
    <row r="170" spans="1:10" x14ac:dyDescent="0.2">
      <c r="A170" s="26" t="s">
        <v>1451</v>
      </c>
      <c r="B170" s="26" t="s">
        <v>1029</v>
      </c>
      <c r="C170" s="26" t="s">
        <v>1281</v>
      </c>
      <c r="D170" s="27">
        <v>211000</v>
      </c>
      <c r="E170" s="24"/>
      <c r="F170" s="24"/>
      <c r="G170" s="24"/>
      <c r="H170" s="24"/>
      <c r="I170" s="24"/>
      <c r="J170" s="24"/>
    </row>
    <row r="171" spans="1:10" x14ac:dyDescent="0.2">
      <c r="A171" s="26" t="s">
        <v>1452</v>
      </c>
      <c r="B171" s="26" t="s">
        <v>1022</v>
      </c>
      <c r="C171" s="26" t="s">
        <v>1281</v>
      </c>
      <c r="D171" s="27">
        <v>-277000</v>
      </c>
      <c r="E171" s="24"/>
      <c r="F171" s="24"/>
      <c r="G171" s="24"/>
      <c r="H171" s="24"/>
      <c r="I171" s="24"/>
      <c r="J171" s="24"/>
    </row>
    <row r="172" spans="1:10" x14ac:dyDescent="0.2">
      <c r="A172" s="26" t="s">
        <v>1453</v>
      </c>
      <c r="B172" s="26" t="s">
        <v>1025</v>
      </c>
      <c r="C172" s="26" t="s">
        <v>1288</v>
      </c>
      <c r="D172" s="27">
        <v>-196000</v>
      </c>
      <c r="E172" s="24"/>
      <c r="F172" s="24"/>
      <c r="G172" s="24"/>
      <c r="H172" s="24"/>
      <c r="I172" s="24"/>
      <c r="J172" s="24"/>
    </row>
    <row r="173" spans="1:10" x14ac:dyDescent="0.2">
      <c r="A173" s="26" t="s">
        <v>1454</v>
      </c>
      <c r="B173" s="26" t="s">
        <v>1031</v>
      </c>
      <c r="C173" s="26" t="s">
        <v>1288</v>
      </c>
      <c r="D173" s="27">
        <v>10000</v>
      </c>
      <c r="E173" s="24"/>
      <c r="F173" s="24"/>
      <c r="G173" s="24"/>
      <c r="H173" s="24"/>
      <c r="I173" s="24"/>
      <c r="J173" s="24"/>
    </row>
    <row r="174" spans="1:10" x14ac:dyDescent="0.2">
      <c r="A174" s="26" t="s">
        <v>1455</v>
      </c>
      <c r="B174" s="26" t="s">
        <v>1027</v>
      </c>
      <c r="C174" s="26" t="s">
        <v>1288</v>
      </c>
      <c r="D174" s="27">
        <v>157000</v>
      </c>
      <c r="E174" s="24"/>
      <c r="F174" s="24"/>
      <c r="G174" s="24"/>
      <c r="H174" s="24"/>
      <c r="I174" s="24"/>
      <c r="J174" s="24"/>
    </row>
    <row r="175" spans="1:10" x14ac:dyDescent="0.2">
      <c r="A175" s="26" t="s">
        <v>1456</v>
      </c>
      <c r="B175" s="26" t="s">
        <v>1025</v>
      </c>
      <c r="C175" s="26" t="s">
        <v>1286</v>
      </c>
      <c r="D175" s="27">
        <v>-462000</v>
      </c>
      <c r="E175" s="24"/>
      <c r="F175" s="24"/>
      <c r="G175" s="24"/>
      <c r="H175" s="24"/>
      <c r="I175" s="24"/>
      <c r="J175" s="24"/>
    </row>
    <row r="176" spans="1:10" x14ac:dyDescent="0.2">
      <c r="A176" s="26" t="s">
        <v>1457</v>
      </c>
      <c r="B176" s="26" t="s">
        <v>1034</v>
      </c>
      <c r="C176" s="26" t="s">
        <v>1283</v>
      </c>
      <c r="D176" s="27">
        <v>-79000</v>
      </c>
      <c r="E176" s="24"/>
      <c r="F176" s="24"/>
      <c r="G176" s="24"/>
      <c r="H176" s="24"/>
      <c r="I176" s="24"/>
      <c r="J176" s="24"/>
    </row>
    <row r="177" spans="1:10" x14ac:dyDescent="0.2">
      <c r="A177" s="26" t="s">
        <v>1458</v>
      </c>
      <c r="B177" s="26" t="s">
        <v>1031</v>
      </c>
      <c r="C177" s="26" t="s">
        <v>1281</v>
      </c>
      <c r="D177" s="27">
        <v>337000</v>
      </c>
      <c r="E177" s="24"/>
      <c r="F177" s="24"/>
      <c r="G177" s="24"/>
      <c r="H177" s="24"/>
      <c r="I177" s="24"/>
      <c r="J177" s="24"/>
    </row>
    <row r="178" spans="1:10" x14ac:dyDescent="0.2">
      <c r="A178" s="26" t="s">
        <v>1459</v>
      </c>
      <c r="B178" s="26" t="s">
        <v>1022</v>
      </c>
      <c r="C178" s="26" t="s">
        <v>1286</v>
      </c>
      <c r="D178" s="27">
        <v>280000</v>
      </c>
      <c r="E178" s="24"/>
      <c r="F178" s="24"/>
      <c r="G178" s="24"/>
      <c r="H178" s="24"/>
      <c r="I178" s="24"/>
      <c r="J178" s="24"/>
    </row>
    <row r="179" spans="1:10" x14ac:dyDescent="0.2">
      <c r="A179" s="26" t="s">
        <v>1460</v>
      </c>
      <c r="B179" s="26" t="s">
        <v>1024</v>
      </c>
      <c r="C179" s="26" t="s">
        <v>1286</v>
      </c>
      <c r="D179" s="27">
        <v>322000</v>
      </c>
      <c r="E179" s="24"/>
      <c r="F179" s="24"/>
      <c r="G179" s="24"/>
      <c r="H179" s="24"/>
      <c r="I179" s="24"/>
      <c r="J179" s="24"/>
    </row>
    <row r="180" spans="1:10" x14ac:dyDescent="0.2">
      <c r="A180" s="26" t="s">
        <v>1461</v>
      </c>
      <c r="B180" s="26" t="s">
        <v>1022</v>
      </c>
      <c r="C180" s="26" t="s">
        <v>1281</v>
      </c>
      <c r="D180" s="27">
        <v>104000</v>
      </c>
      <c r="E180" s="24"/>
      <c r="F180" s="24"/>
      <c r="G180" s="24"/>
      <c r="H180" s="24"/>
      <c r="I180" s="24"/>
      <c r="J180" s="24"/>
    </row>
    <row r="181" spans="1:10" x14ac:dyDescent="0.2">
      <c r="A181" s="26" t="s">
        <v>1462</v>
      </c>
      <c r="B181" s="26" t="s">
        <v>1027</v>
      </c>
      <c r="C181" s="26" t="s">
        <v>1281</v>
      </c>
      <c r="D181" s="27">
        <v>-476000</v>
      </c>
      <c r="E181" s="24"/>
      <c r="F181" s="24"/>
      <c r="G181" s="24"/>
      <c r="H181" s="24"/>
      <c r="I181" s="24"/>
      <c r="J181" s="24"/>
    </row>
    <row r="182" spans="1:10" x14ac:dyDescent="0.2">
      <c r="A182" s="26" t="s">
        <v>1463</v>
      </c>
      <c r="B182" s="26" t="s">
        <v>1029</v>
      </c>
      <c r="C182" s="26" t="s">
        <v>1283</v>
      </c>
      <c r="D182" s="27">
        <v>-338000</v>
      </c>
      <c r="E182" s="24"/>
      <c r="F182" s="24"/>
      <c r="G182" s="24"/>
      <c r="H182" s="24"/>
      <c r="I182" s="24"/>
      <c r="J182" s="24"/>
    </row>
    <row r="183" spans="1:10" x14ac:dyDescent="0.2">
      <c r="A183" s="26" t="s">
        <v>1464</v>
      </c>
      <c r="B183" s="26" t="s">
        <v>1024</v>
      </c>
      <c r="C183" s="26" t="s">
        <v>1281</v>
      </c>
      <c r="D183" s="27">
        <v>397000</v>
      </c>
      <c r="E183" s="24"/>
      <c r="F183" s="24"/>
      <c r="G183" s="24"/>
      <c r="H183" s="24"/>
      <c r="I183" s="24"/>
      <c r="J183" s="24"/>
    </row>
    <row r="184" spans="1:10" x14ac:dyDescent="0.2">
      <c r="A184" s="26" t="s">
        <v>1465</v>
      </c>
      <c r="B184" s="26" t="s">
        <v>1030</v>
      </c>
      <c r="C184" s="26" t="s">
        <v>1281</v>
      </c>
      <c r="D184" s="27">
        <v>10000</v>
      </c>
      <c r="E184" s="24"/>
      <c r="F184" s="24"/>
      <c r="G184" s="24"/>
      <c r="H184" s="24"/>
      <c r="I184" s="24"/>
      <c r="J184" s="24"/>
    </row>
    <row r="185" spans="1:10" x14ac:dyDescent="0.2">
      <c r="A185" s="26" t="s">
        <v>1466</v>
      </c>
      <c r="B185" s="26" t="s">
        <v>1025</v>
      </c>
      <c r="C185" s="26" t="s">
        <v>1281</v>
      </c>
      <c r="D185" s="27">
        <v>256000</v>
      </c>
      <c r="E185" s="24"/>
      <c r="F185" s="24"/>
      <c r="G185" s="24"/>
      <c r="H185" s="24"/>
      <c r="I185" s="24"/>
      <c r="J185" s="24"/>
    </row>
    <row r="186" spans="1:10" x14ac:dyDescent="0.2">
      <c r="A186" s="26" t="s">
        <v>1467</v>
      </c>
      <c r="B186" s="26" t="s">
        <v>1034</v>
      </c>
      <c r="C186" s="26" t="s">
        <v>1286</v>
      </c>
      <c r="D186" s="27">
        <v>445000</v>
      </c>
      <c r="E186" s="24"/>
      <c r="F186" s="24"/>
      <c r="G186" s="24"/>
      <c r="H186" s="24"/>
      <c r="I186" s="24"/>
      <c r="J186" s="24"/>
    </row>
    <row r="187" spans="1:10" x14ac:dyDescent="0.2">
      <c r="A187" s="26" t="s">
        <v>1468</v>
      </c>
      <c r="B187" s="26" t="s">
        <v>1027</v>
      </c>
      <c r="C187" s="26" t="s">
        <v>1288</v>
      </c>
      <c r="D187" s="27">
        <v>151000</v>
      </c>
      <c r="E187" s="24"/>
      <c r="F187" s="24"/>
      <c r="G187" s="24"/>
      <c r="H187" s="24"/>
      <c r="I187" s="24"/>
      <c r="J187" s="24"/>
    </row>
    <row r="188" spans="1:10" x14ac:dyDescent="0.2">
      <c r="A188" s="26" t="s">
        <v>1469</v>
      </c>
      <c r="B188" s="26" t="s">
        <v>1027</v>
      </c>
      <c r="C188" s="26" t="s">
        <v>1281</v>
      </c>
      <c r="D188" s="27">
        <v>351000</v>
      </c>
      <c r="E188" s="24"/>
      <c r="F188" s="24"/>
      <c r="G188" s="24"/>
      <c r="H188" s="24"/>
      <c r="I188" s="24"/>
      <c r="J188" s="24"/>
    </row>
    <row r="189" spans="1:10" x14ac:dyDescent="0.2">
      <c r="A189" s="26" t="s">
        <v>1470</v>
      </c>
      <c r="B189" s="26" t="s">
        <v>1025</v>
      </c>
      <c r="C189" s="26" t="s">
        <v>1286</v>
      </c>
      <c r="D189" s="27">
        <v>-342000</v>
      </c>
      <c r="E189" s="24"/>
      <c r="F189" s="24"/>
      <c r="G189" s="24"/>
      <c r="H189" s="24"/>
      <c r="I189" s="24"/>
      <c r="J189" s="24"/>
    </row>
    <row r="190" spans="1:10" x14ac:dyDescent="0.2">
      <c r="A190" s="26" t="s">
        <v>1471</v>
      </c>
      <c r="B190" s="26" t="s">
        <v>1024</v>
      </c>
      <c r="C190" s="26" t="s">
        <v>1286</v>
      </c>
      <c r="D190" s="27">
        <v>240000</v>
      </c>
      <c r="E190" s="24"/>
      <c r="F190" s="24"/>
      <c r="G190" s="24"/>
      <c r="H190" s="24"/>
      <c r="I190" s="24"/>
      <c r="J190" s="24"/>
    </row>
    <row r="191" spans="1:10" x14ac:dyDescent="0.2">
      <c r="A191" s="26" t="s">
        <v>1472</v>
      </c>
      <c r="B191" s="26" t="s">
        <v>1027</v>
      </c>
      <c r="C191" s="26" t="s">
        <v>1286</v>
      </c>
      <c r="D191" s="27">
        <v>135000</v>
      </c>
      <c r="E191" s="24"/>
      <c r="F191" s="24"/>
      <c r="G191" s="24"/>
      <c r="H191" s="24"/>
      <c r="I191" s="24"/>
      <c r="J191" s="24"/>
    </row>
    <row r="192" spans="1:10" x14ac:dyDescent="0.2">
      <c r="A192" s="26" t="s">
        <v>1473</v>
      </c>
      <c r="B192" s="26" t="s">
        <v>1029</v>
      </c>
      <c r="C192" s="26" t="s">
        <v>1283</v>
      </c>
      <c r="D192" s="27">
        <v>17000</v>
      </c>
      <c r="E192" s="24"/>
      <c r="F192" s="24"/>
      <c r="G192" s="24"/>
      <c r="H192" s="24"/>
      <c r="I192" s="24"/>
      <c r="J192" s="24"/>
    </row>
    <row r="193" spans="1:10" x14ac:dyDescent="0.2">
      <c r="A193" s="26" t="s">
        <v>1474</v>
      </c>
      <c r="B193" s="26" t="s">
        <v>1024</v>
      </c>
      <c r="C193" s="26" t="s">
        <v>1281</v>
      </c>
      <c r="D193" s="27">
        <v>-341000</v>
      </c>
      <c r="E193" s="24"/>
      <c r="F193" s="24"/>
      <c r="G193" s="24"/>
      <c r="H193" s="24"/>
      <c r="I193" s="24"/>
      <c r="J193" s="24"/>
    </row>
    <row r="194" spans="1:10" x14ac:dyDescent="0.2">
      <c r="A194" s="26" t="s">
        <v>1475</v>
      </c>
      <c r="B194" s="26" t="s">
        <v>1031</v>
      </c>
      <c r="C194" s="26" t="s">
        <v>1288</v>
      </c>
      <c r="D194" s="27">
        <v>83000</v>
      </c>
      <c r="E194" s="24"/>
      <c r="F194" s="24"/>
      <c r="G194" s="24"/>
      <c r="H194" s="24"/>
      <c r="I194" s="24"/>
      <c r="J194" s="24"/>
    </row>
    <row r="195" spans="1:10" x14ac:dyDescent="0.2">
      <c r="A195" s="26" t="s">
        <v>1476</v>
      </c>
      <c r="B195" s="26" t="s">
        <v>1030</v>
      </c>
      <c r="C195" s="26" t="s">
        <v>1283</v>
      </c>
      <c r="D195" s="27">
        <v>-329000</v>
      </c>
      <c r="E195" s="24"/>
      <c r="F195" s="24"/>
      <c r="G195" s="24"/>
      <c r="H195" s="24"/>
      <c r="I195" s="24"/>
      <c r="J195" s="24"/>
    </row>
    <row r="196" spans="1:10" x14ac:dyDescent="0.2">
      <c r="A196" s="26" t="s">
        <v>1477</v>
      </c>
      <c r="B196" s="26" t="s">
        <v>1029</v>
      </c>
      <c r="C196" s="26" t="s">
        <v>1288</v>
      </c>
      <c r="D196" s="27">
        <v>-19000</v>
      </c>
      <c r="E196" s="24"/>
      <c r="F196" s="24"/>
      <c r="G196" s="24"/>
      <c r="H196" s="24"/>
      <c r="I196" s="24"/>
      <c r="J196" s="24"/>
    </row>
    <row r="197" spans="1:10" x14ac:dyDescent="0.2">
      <c r="A197" s="26" t="s">
        <v>1478</v>
      </c>
      <c r="B197" s="26" t="s">
        <v>1025</v>
      </c>
      <c r="C197" s="26" t="s">
        <v>1281</v>
      </c>
      <c r="D197" s="27">
        <v>379000</v>
      </c>
      <c r="E197" s="24"/>
      <c r="F197" s="24"/>
      <c r="G197" s="24"/>
      <c r="H197" s="24"/>
      <c r="I197" s="24"/>
      <c r="J197" s="24"/>
    </row>
    <row r="198" spans="1:10" x14ac:dyDescent="0.2">
      <c r="A198" s="26" t="s">
        <v>1479</v>
      </c>
      <c r="B198" s="26" t="s">
        <v>1025</v>
      </c>
      <c r="C198" s="26" t="s">
        <v>1283</v>
      </c>
      <c r="D198" s="27">
        <v>-398000</v>
      </c>
      <c r="E198" s="24"/>
      <c r="F198" s="24"/>
      <c r="G198" s="24"/>
      <c r="H198" s="24"/>
      <c r="I198" s="24"/>
      <c r="J198" s="24"/>
    </row>
    <row r="199" spans="1:10" x14ac:dyDescent="0.2">
      <c r="A199" s="26" t="s">
        <v>1480</v>
      </c>
      <c r="B199" s="26" t="s">
        <v>1029</v>
      </c>
      <c r="C199" s="26" t="s">
        <v>1283</v>
      </c>
      <c r="D199" s="27">
        <v>317000</v>
      </c>
      <c r="E199" s="24"/>
      <c r="F199" s="24"/>
      <c r="G199" s="24"/>
      <c r="H199" s="24"/>
      <c r="I199" s="24"/>
      <c r="J199" s="24"/>
    </row>
    <row r="200" spans="1:10" x14ac:dyDescent="0.2">
      <c r="A200" s="26" t="s">
        <v>1481</v>
      </c>
      <c r="B200" s="26" t="s">
        <v>1032</v>
      </c>
      <c r="C200" s="26" t="s">
        <v>1283</v>
      </c>
      <c r="D200" s="27">
        <v>303000</v>
      </c>
      <c r="E200" s="24"/>
      <c r="F200" s="24"/>
      <c r="G200" s="24"/>
      <c r="H200" s="24"/>
      <c r="I200" s="24"/>
      <c r="J200" s="24"/>
    </row>
    <row r="201" spans="1:10" x14ac:dyDescent="0.2">
      <c r="A201" s="26" t="s">
        <v>1482</v>
      </c>
      <c r="B201" s="26" t="s">
        <v>1032</v>
      </c>
      <c r="C201" s="26" t="s">
        <v>1283</v>
      </c>
      <c r="D201" s="27">
        <v>-355000</v>
      </c>
      <c r="E201" s="24"/>
      <c r="F201" s="24"/>
      <c r="G201" s="24"/>
      <c r="H201" s="24"/>
      <c r="I201" s="24"/>
      <c r="J201" s="24"/>
    </row>
    <row r="202" spans="1:10" x14ac:dyDescent="0.2">
      <c r="A202" s="26" t="s">
        <v>1483</v>
      </c>
      <c r="B202" s="26" t="s">
        <v>1027</v>
      </c>
      <c r="C202" s="26" t="s">
        <v>1281</v>
      </c>
      <c r="D202" s="27">
        <v>152000</v>
      </c>
      <c r="E202" s="24"/>
      <c r="F202" s="24"/>
      <c r="G202" s="24"/>
      <c r="H202" s="24"/>
      <c r="I202" s="24"/>
      <c r="J202" s="24"/>
    </row>
    <row r="203" spans="1:10" x14ac:dyDescent="0.2">
      <c r="A203" s="26" t="s">
        <v>1484</v>
      </c>
      <c r="B203" s="26" t="s">
        <v>1027</v>
      </c>
      <c r="C203" s="26" t="s">
        <v>1288</v>
      </c>
      <c r="D203" s="27">
        <v>353000</v>
      </c>
      <c r="E203" s="24"/>
      <c r="F203" s="24"/>
      <c r="G203" s="24"/>
      <c r="H203" s="24"/>
      <c r="I203" s="24"/>
      <c r="J203" s="24"/>
    </row>
    <row r="204" spans="1:10" x14ac:dyDescent="0.2">
      <c r="A204" s="26" t="s">
        <v>1485</v>
      </c>
      <c r="B204" s="26" t="s">
        <v>1030</v>
      </c>
      <c r="C204" s="26" t="s">
        <v>1281</v>
      </c>
      <c r="D204" s="27">
        <v>-111000</v>
      </c>
      <c r="E204" s="24"/>
      <c r="F204" s="24"/>
      <c r="G204" s="24"/>
      <c r="H204" s="24"/>
      <c r="I204" s="24"/>
      <c r="J204" s="24"/>
    </row>
    <row r="205" spans="1:10" x14ac:dyDescent="0.2">
      <c r="A205" s="26" t="s">
        <v>1486</v>
      </c>
      <c r="B205" s="26" t="s">
        <v>1034</v>
      </c>
      <c r="C205" s="26" t="s">
        <v>1286</v>
      </c>
      <c r="D205" s="27">
        <v>-377000</v>
      </c>
      <c r="E205" s="24"/>
      <c r="F205" s="24"/>
      <c r="G205" s="24"/>
      <c r="H205" s="24"/>
      <c r="I205" s="24"/>
      <c r="J205" s="24"/>
    </row>
    <row r="206" spans="1:10" x14ac:dyDescent="0.2">
      <c r="A206" s="26" t="s">
        <v>1487</v>
      </c>
      <c r="B206" s="26" t="s">
        <v>1030</v>
      </c>
      <c r="C206" s="26" t="s">
        <v>1286</v>
      </c>
      <c r="D206" s="27">
        <v>3000</v>
      </c>
      <c r="E206" s="24"/>
      <c r="F206" s="24"/>
      <c r="G206" s="24"/>
      <c r="H206" s="24"/>
      <c r="I206" s="24"/>
      <c r="J206" s="24"/>
    </row>
    <row r="207" spans="1:10" x14ac:dyDescent="0.2">
      <c r="A207" s="26" t="s">
        <v>1488</v>
      </c>
      <c r="B207" s="26" t="s">
        <v>1029</v>
      </c>
      <c r="C207" s="26" t="s">
        <v>1286</v>
      </c>
      <c r="D207" s="27">
        <v>445000</v>
      </c>
      <c r="E207" s="24"/>
      <c r="F207" s="24"/>
      <c r="G207" s="24"/>
      <c r="H207" s="24"/>
      <c r="I207" s="24"/>
      <c r="J207" s="24"/>
    </row>
    <row r="208" spans="1:10" x14ac:dyDescent="0.2">
      <c r="A208" s="26" t="s">
        <v>1489</v>
      </c>
      <c r="B208" s="26" t="s">
        <v>1029</v>
      </c>
      <c r="C208" s="26" t="s">
        <v>1286</v>
      </c>
      <c r="D208" s="27">
        <v>-7000</v>
      </c>
      <c r="E208" s="24"/>
      <c r="F208" s="24"/>
      <c r="G208" s="24"/>
      <c r="H208" s="24"/>
      <c r="I208" s="24"/>
      <c r="J208" s="24"/>
    </row>
    <row r="209" spans="1:10" x14ac:dyDescent="0.2">
      <c r="A209" s="26" t="s">
        <v>1490</v>
      </c>
      <c r="B209" s="26" t="s">
        <v>1024</v>
      </c>
      <c r="C209" s="26" t="s">
        <v>1281</v>
      </c>
      <c r="D209" s="27">
        <v>452000</v>
      </c>
      <c r="E209" s="24"/>
      <c r="F209" s="24"/>
      <c r="G209" s="24"/>
      <c r="H209" s="24"/>
      <c r="I209" s="24"/>
      <c r="J209" s="24"/>
    </row>
    <row r="210" spans="1:10" x14ac:dyDescent="0.2">
      <c r="A210" s="26" t="s">
        <v>1491</v>
      </c>
      <c r="B210" s="26" t="s">
        <v>1022</v>
      </c>
      <c r="C210" s="26" t="s">
        <v>1283</v>
      </c>
      <c r="D210" s="27">
        <v>-227000</v>
      </c>
      <c r="E210" s="24"/>
      <c r="F210" s="24"/>
      <c r="G210" s="24"/>
      <c r="H210" s="24"/>
      <c r="I210" s="24"/>
      <c r="J210" s="24"/>
    </row>
    <row r="211" spans="1:10" x14ac:dyDescent="0.2">
      <c r="A211" s="26" t="s">
        <v>1492</v>
      </c>
      <c r="B211" s="26" t="s">
        <v>1031</v>
      </c>
      <c r="C211" s="26" t="s">
        <v>1283</v>
      </c>
      <c r="D211" s="27">
        <v>452000</v>
      </c>
      <c r="E211" s="24"/>
      <c r="F211" s="24"/>
      <c r="G211" s="24"/>
      <c r="H211" s="24"/>
      <c r="I211" s="24"/>
      <c r="J211" s="24"/>
    </row>
    <row r="212" spans="1:10" x14ac:dyDescent="0.2">
      <c r="A212" s="26" t="s">
        <v>1493</v>
      </c>
      <c r="B212" s="26" t="s">
        <v>1030</v>
      </c>
      <c r="C212" s="26" t="s">
        <v>1281</v>
      </c>
      <c r="D212" s="27">
        <v>447000</v>
      </c>
      <c r="E212" s="24"/>
      <c r="F212" s="24"/>
      <c r="G212" s="24"/>
      <c r="H212" s="24"/>
      <c r="I212" s="24"/>
      <c r="J212" s="24"/>
    </row>
    <row r="213" spans="1:10" x14ac:dyDescent="0.2">
      <c r="A213" s="26" t="s">
        <v>1494</v>
      </c>
      <c r="B213" s="26" t="s">
        <v>1022</v>
      </c>
      <c r="C213" s="26" t="s">
        <v>1283</v>
      </c>
      <c r="D213" s="27">
        <v>496000</v>
      </c>
      <c r="E213" s="24"/>
      <c r="F213" s="24"/>
      <c r="G213" s="24"/>
      <c r="H213" s="24"/>
      <c r="I213" s="24"/>
      <c r="J213" s="24"/>
    </row>
    <row r="214" spans="1:10" x14ac:dyDescent="0.2">
      <c r="A214" s="26" t="s">
        <v>1495</v>
      </c>
      <c r="B214" s="26" t="s">
        <v>1030</v>
      </c>
      <c r="C214" s="26" t="s">
        <v>1281</v>
      </c>
      <c r="D214" s="27">
        <v>439000</v>
      </c>
      <c r="E214" s="24"/>
      <c r="F214" s="24"/>
      <c r="G214" s="24"/>
      <c r="H214" s="24"/>
      <c r="I214" s="24"/>
      <c r="J214" s="24"/>
    </row>
    <row r="215" spans="1:10" x14ac:dyDescent="0.2">
      <c r="A215" s="26" t="s">
        <v>1496</v>
      </c>
      <c r="B215" s="26" t="s">
        <v>1030</v>
      </c>
      <c r="C215" s="26" t="s">
        <v>1283</v>
      </c>
      <c r="D215" s="27">
        <v>313000</v>
      </c>
      <c r="E215" s="24"/>
      <c r="F215" s="24"/>
      <c r="G215" s="24"/>
      <c r="H215" s="24"/>
      <c r="I215" s="24"/>
      <c r="J215" s="24"/>
    </row>
    <row r="216" spans="1:10" x14ac:dyDescent="0.2">
      <c r="A216" s="26" t="s">
        <v>1497</v>
      </c>
      <c r="B216" s="26" t="s">
        <v>1029</v>
      </c>
      <c r="C216" s="26" t="s">
        <v>1283</v>
      </c>
      <c r="D216" s="27">
        <v>276000</v>
      </c>
      <c r="E216" s="24"/>
      <c r="F216" s="24"/>
      <c r="G216" s="24"/>
      <c r="H216" s="24"/>
      <c r="I216" s="24"/>
      <c r="J216" s="24"/>
    </row>
    <row r="217" spans="1:10" x14ac:dyDescent="0.2">
      <c r="A217" s="26" t="s">
        <v>1498</v>
      </c>
      <c r="B217" s="26" t="s">
        <v>1027</v>
      </c>
      <c r="C217" s="26" t="s">
        <v>1283</v>
      </c>
      <c r="D217" s="27">
        <v>292000</v>
      </c>
      <c r="E217" s="24"/>
      <c r="F217" s="24"/>
      <c r="G217" s="24"/>
      <c r="H217" s="24"/>
      <c r="I217" s="24"/>
      <c r="J217" s="24"/>
    </row>
    <row r="218" spans="1:10" x14ac:dyDescent="0.2">
      <c r="A218" s="26" t="s">
        <v>1499</v>
      </c>
      <c r="B218" s="26" t="s">
        <v>1022</v>
      </c>
      <c r="C218" s="26" t="s">
        <v>1283</v>
      </c>
      <c r="D218" s="27">
        <v>-300000</v>
      </c>
      <c r="E218" s="24"/>
      <c r="F218" s="24"/>
      <c r="G218" s="24"/>
      <c r="H218" s="24"/>
      <c r="I218" s="24"/>
      <c r="J218" s="24"/>
    </row>
    <row r="219" spans="1:10" x14ac:dyDescent="0.2">
      <c r="A219" s="26" t="s">
        <v>1500</v>
      </c>
      <c r="B219" s="26" t="s">
        <v>1029</v>
      </c>
      <c r="C219" s="26" t="s">
        <v>1281</v>
      </c>
      <c r="D219" s="27">
        <v>41000</v>
      </c>
      <c r="E219" s="24"/>
      <c r="F219" s="24"/>
      <c r="G219" s="24"/>
      <c r="H219" s="24"/>
      <c r="I219" s="24"/>
      <c r="J219" s="24"/>
    </row>
    <row r="220" spans="1:10" x14ac:dyDescent="0.2">
      <c r="A220" s="26" t="s">
        <v>1501</v>
      </c>
      <c r="B220" s="26" t="s">
        <v>1022</v>
      </c>
      <c r="C220" s="26" t="s">
        <v>1288</v>
      </c>
      <c r="D220" s="27">
        <v>-332000</v>
      </c>
      <c r="E220" s="24"/>
      <c r="F220" s="24"/>
      <c r="G220" s="24"/>
      <c r="H220" s="24"/>
      <c r="I220" s="24"/>
      <c r="J220" s="24"/>
    </row>
    <row r="221" spans="1:10" x14ac:dyDescent="0.2">
      <c r="A221" s="26" t="s">
        <v>1502</v>
      </c>
      <c r="B221" s="26" t="s">
        <v>1029</v>
      </c>
      <c r="C221" s="26" t="s">
        <v>1281</v>
      </c>
      <c r="D221" s="27">
        <v>211000</v>
      </c>
      <c r="E221" s="24"/>
      <c r="F221" s="24"/>
      <c r="G221" s="24"/>
      <c r="H221" s="24"/>
      <c r="I221" s="24"/>
      <c r="J221" s="24"/>
    </row>
    <row r="222" spans="1:10" x14ac:dyDescent="0.2">
      <c r="A222" s="26" t="s">
        <v>1503</v>
      </c>
      <c r="B222" s="26" t="s">
        <v>1034</v>
      </c>
      <c r="C222" s="26" t="s">
        <v>1286</v>
      </c>
      <c r="D222" s="27">
        <v>-249000</v>
      </c>
      <c r="E222" s="24"/>
      <c r="F222" s="24"/>
      <c r="G222" s="24"/>
      <c r="H222" s="24"/>
      <c r="I222" s="24"/>
      <c r="J222" s="24"/>
    </row>
    <row r="223" spans="1:10" x14ac:dyDescent="0.2">
      <c r="A223" s="26" t="s">
        <v>1504</v>
      </c>
      <c r="B223" s="26" t="s">
        <v>1027</v>
      </c>
      <c r="C223" s="26" t="s">
        <v>1286</v>
      </c>
      <c r="D223" s="27">
        <v>-441000</v>
      </c>
      <c r="E223" s="24"/>
      <c r="F223" s="24"/>
      <c r="G223" s="24"/>
      <c r="H223" s="24"/>
      <c r="I223" s="24"/>
      <c r="J223" s="24"/>
    </row>
    <row r="224" spans="1:10" x14ac:dyDescent="0.2">
      <c r="A224" s="26" t="s">
        <v>1505</v>
      </c>
      <c r="B224" s="26" t="s">
        <v>1034</v>
      </c>
      <c r="C224" s="26" t="s">
        <v>1286</v>
      </c>
      <c r="D224" s="27">
        <v>349000</v>
      </c>
      <c r="E224" s="24"/>
      <c r="F224" s="24"/>
      <c r="G224" s="24"/>
      <c r="H224" s="24"/>
      <c r="I224" s="24"/>
      <c r="J224" s="24"/>
    </row>
    <row r="225" spans="1:10" x14ac:dyDescent="0.2">
      <c r="A225" s="26" t="s">
        <v>1506</v>
      </c>
      <c r="B225" s="26" t="s">
        <v>1022</v>
      </c>
      <c r="C225" s="26" t="s">
        <v>1288</v>
      </c>
      <c r="D225" s="27">
        <v>-468000</v>
      </c>
      <c r="E225" s="24"/>
      <c r="F225" s="24"/>
      <c r="G225" s="24"/>
      <c r="H225" s="24"/>
      <c r="I225" s="24"/>
      <c r="J225" s="24"/>
    </row>
    <row r="226" spans="1:10" x14ac:dyDescent="0.2">
      <c r="A226" s="26" t="s">
        <v>1507</v>
      </c>
      <c r="B226" s="26" t="s">
        <v>1030</v>
      </c>
      <c r="C226" s="26" t="s">
        <v>1281</v>
      </c>
      <c r="D226" s="27">
        <v>-115000</v>
      </c>
      <c r="E226" s="24"/>
      <c r="F226" s="24"/>
      <c r="G226" s="24"/>
      <c r="H226" s="24"/>
      <c r="I226" s="24"/>
      <c r="J226" s="24"/>
    </row>
    <row r="227" spans="1:10" x14ac:dyDescent="0.2">
      <c r="A227" s="26" t="s">
        <v>1508</v>
      </c>
      <c r="B227" s="26" t="s">
        <v>1030</v>
      </c>
      <c r="C227" s="26" t="s">
        <v>1288</v>
      </c>
      <c r="D227" s="27">
        <v>152000</v>
      </c>
      <c r="E227" s="24"/>
      <c r="F227" s="24"/>
      <c r="G227" s="24"/>
      <c r="H227" s="24"/>
      <c r="I227" s="24"/>
      <c r="J227" s="24"/>
    </row>
    <row r="228" spans="1:10" x14ac:dyDescent="0.2">
      <c r="A228" s="26" t="s">
        <v>1509</v>
      </c>
      <c r="B228" s="26" t="s">
        <v>1032</v>
      </c>
      <c r="C228" s="26" t="s">
        <v>1281</v>
      </c>
      <c r="D228" s="27">
        <v>57000</v>
      </c>
      <c r="E228" s="24"/>
      <c r="F228" s="24"/>
      <c r="G228" s="24"/>
      <c r="H228" s="24"/>
      <c r="I228" s="24"/>
      <c r="J228" s="24"/>
    </row>
    <row r="229" spans="1:10" x14ac:dyDescent="0.2">
      <c r="A229" s="26" t="s">
        <v>1510</v>
      </c>
      <c r="B229" s="26" t="s">
        <v>1034</v>
      </c>
      <c r="C229" s="26" t="s">
        <v>1281</v>
      </c>
      <c r="D229" s="27">
        <v>-191000</v>
      </c>
      <c r="E229" s="24"/>
      <c r="F229" s="24"/>
      <c r="G229" s="24"/>
      <c r="H229" s="24"/>
      <c r="I229" s="24"/>
      <c r="J229" s="24"/>
    </row>
    <row r="230" spans="1:10" x14ac:dyDescent="0.2">
      <c r="A230" s="26" t="s">
        <v>1511</v>
      </c>
      <c r="B230" s="26" t="s">
        <v>1032</v>
      </c>
      <c r="C230" s="26" t="s">
        <v>1283</v>
      </c>
      <c r="D230" s="27">
        <v>133000</v>
      </c>
      <c r="E230" s="24"/>
      <c r="F230" s="24"/>
      <c r="G230" s="24"/>
      <c r="H230" s="24"/>
      <c r="I230" s="24"/>
      <c r="J230" s="24"/>
    </row>
    <row r="231" spans="1:10" x14ac:dyDescent="0.2">
      <c r="A231" s="26" t="s">
        <v>1512</v>
      </c>
      <c r="B231" s="26" t="s">
        <v>1025</v>
      </c>
      <c r="C231" s="26" t="s">
        <v>1288</v>
      </c>
      <c r="D231" s="27">
        <v>212000</v>
      </c>
      <c r="E231" s="24"/>
      <c r="F231" s="24"/>
      <c r="G231" s="24"/>
      <c r="H231" s="24"/>
      <c r="I231" s="24"/>
      <c r="J231" s="24"/>
    </row>
    <row r="232" spans="1:10" x14ac:dyDescent="0.2">
      <c r="A232" s="26" t="s">
        <v>1513</v>
      </c>
      <c r="B232" s="26" t="s">
        <v>1024</v>
      </c>
      <c r="C232" s="26" t="s">
        <v>1283</v>
      </c>
      <c r="D232" s="27">
        <v>-468000</v>
      </c>
      <c r="E232" s="24"/>
      <c r="F232" s="24"/>
      <c r="G232" s="24"/>
      <c r="H232" s="24"/>
      <c r="I232" s="24"/>
      <c r="J232" s="24"/>
    </row>
    <row r="233" spans="1:10" x14ac:dyDescent="0.2">
      <c r="A233" s="26" t="s">
        <v>1514</v>
      </c>
      <c r="B233" s="26" t="s">
        <v>1034</v>
      </c>
      <c r="C233" s="26" t="s">
        <v>1286</v>
      </c>
      <c r="D233" s="27">
        <v>300000</v>
      </c>
      <c r="E233" s="24"/>
      <c r="F233" s="24"/>
      <c r="G233" s="24"/>
      <c r="H233" s="24"/>
      <c r="I233" s="24"/>
      <c r="J233" s="24"/>
    </row>
    <row r="234" spans="1:10" x14ac:dyDescent="0.2">
      <c r="A234" s="26" t="s">
        <v>1515</v>
      </c>
      <c r="B234" s="26" t="s">
        <v>1034</v>
      </c>
      <c r="C234" s="26" t="s">
        <v>1283</v>
      </c>
      <c r="D234" s="27">
        <v>-396000</v>
      </c>
      <c r="E234" s="24"/>
      <c r="F234" s="24"/>
      <c r="G234" s="24"/>
      <c r="H234" s="24"/>
      <c r="I234" s="24"/>
      <c r="J234" s="24"/>
    </row>
    <row r="235" spans="1:10" x14ac:dyDescent="0.2">
      <c r="A235" s="26" t="s">
        <v>1516</v>
      </c>
      <c r="B235" s="26" t="s">
        <v>1029</v>
      </c>
      <c r="C235" s="26" t="s">
        <v>1288</v>
      </c>
      <c r="D235" s="27">
        <v>-428000</v>
      </c>
      <c r="E235" s="24"/>
      <c r="F235" s="24"/>
      <c r="G235" s="24"/>
      <c r="H235" s="24"/>
      <c r="I235" s="24"/>
      <c r="J235" s="24"/>
    </row>
    <row r="236" spans="1:10" x14ac:dyDescent="0.2">
      <c r="A236" s="26" t="s">
        <v>1517</v>
      </c>
      <c r="B236" s="26" t="s">
        <v>1027</v>
      </c>
      <c r="C236" s="26" t="s">
        <v>1286</v>
      </c>
      <c r="D236" s="27">
        <v>15000</v>
      </c>
      <c r="E236" s="24"/>
      <c r="F236" s="24"/>
      <c r="G236" s="24"/>
      <c r="H236" s="24"/>
      <c r="I236" s="24"/>
      <c r="J236" s="24"/>
    </row>
    <row r="237" spans="1:10" x14ac:dyDescent="0.2">
      <c r="A237" s="26" t="s">
        <v>1518</v>
      </c>
      <c r="B237" s="26" t="s">
        <v>1025</v>
      </c>
      <c r="C237" s="26" t="s">
        <v>1288</v>
      </c>
      <c r="D237" s="27">
        <v>-486000</v>
      </c>
      <c r="E237" s="24"/>
      <c r="F237" s="24"/>
      <c r="G237" s="24"/>
      <c r="H237" s="24"/>
      <c r="I237" s="24"/>
      <c r="J237" s="24"/>
    </row>
    <row r="238" spans="1:10" x14ac:dyDescent="0.2">
      <c r="A238" s="26" t="s">
        <v>1519</v>
      </c>
      <c r="B238" s="26" t="s">
        <v>1034</v>
      </c>
      <c r="C238" s="26" t="s">
        <v>1283</v>
      </c>
      <c r="D238" s="27">
        <v>-283000</v>
      </c>
      <c r="E238" s="24"/>
      <c r="F238" s="24"/>
      <c r="G238" s="24"/>
      <c r="H238" s="24"/>
      <c r="I238" s="24"/>
      <c r="J238" s="24"/>
    </row>
    <row r="239" spans="1:10" x14ac:dyDescent="0.2">
      <c r="A239" s="26" t="s">
        <v>1520</v>
      </c>
      <c r="B239" s="26" t="s">
        <v>1022</v>
      </c>
      <c r="C239" s="26" t="s">
        <v>1281</v>
      </c>
      <c r="D239" s="27">
        <v>-114000</v>
      </c>
      <c r="E239" s="24"/>
      <c r="F239" s="24"/>
      <c r="G239" s="24"/>
      <c r="H239" s="24"/>
      <c r="I239" s="24"/>
      <c r="J239" s="24"/>
    </row>
    <row r="240" spans="1:10" x14ac:dyDescent="0.2">
      <c r="A240" s="26" t="s">
        <v>1521</v>
      </c>
      <c r="B240" s="26" t="s">
        <v>1032</v>
      </c>
      <c r="C240" s="26" t="s">
        <v>1286</v>
      </c>
      <c r="D240" s="27">
        <v>427000</v>
      </c>
      <c r="E240" s="24"/>
      <c r="F240" s="24"/>
      <c r="G240" s="24"/>
      <c r="H240" s="24"/>
      <c r="I240" s="24"/>
      <c r="J240" s="24"/>
    </row>
    <row r="241" spans="1:10" x14ac:dyDescent="0.2">
      <c r="A241" s="26" t="s">
        <v>1522</v>
      </c>
      <c r="B241" s="26" t="s">
        <v>1025</v>
      </c>
      <c r="C241" s="26" t="s">
        <v>1281</v>
      </c>
      <c r="D241" s="27">
        <v>251000</v>
      </c>
      <c r="E241" s="24"/>
      <c r="F241" s="24"/>
      <c r="G241" s="24"/>
      <c r="H241" s="24"/>
      <c r="I241" s="24"/>
      <c r="J241" s="24"/>
    </row>
    <row r="242" spans="1:10" x14ac:dyDescent="0.2">
      <c r="A242" s="26" t="s">
        <v>1523</v>
      </c>
      <c r="B242" s="26" t="s">
        <v>1032</v>
      </c>
      <c r="C242" s="26" t="s">
        <v>1286</v>
      </c>
      <c r="D242" s="27">
        <v>-69000</v>
      </c>
      <c r="E242" s="24"/>
      <c r="F242" s="24"/>
      <c r="G242" s="24"/>
      <c r="H242" s="24"/>
      <c r="I242" s="24"/>
      <c r="J242" s="24"/>
    </row>
    <row r="243" spans="1:10" x14ac:dyDescent="0.2">
      <c r="A243" s="26" t="s">
        <v>1524</v>
      </c>
      <c r="B243" s="26" t="s">
        <v>1025</v>
      </c>
      <c r="C243" s="26" t="s">
        <v>1281</v>
      </c>
      <c r="D243" s="27">
        <v>152000</v>
      </c>
      <c r="E243" s="24"/>
      <c r="F243" s="24"/>
      <c r="G243" s="24"/>
      <c r="H243" s="24"/>
      <c r="I243" s="24"/>
      <c r="J243" s="24"/>
    </row>
    <row r="244" spans="1:10" x14ac:dyDescent="0.2">
      <c r="A244" s="26" t="s">
        <v>1525</v>
      </c>
      <c r="B244" s="26" t="s">
        <v>1029</v>
      </c>
      <c r="C244" s="26" t="s">
        <v>1283</v>
      </c>
      <c r="D244" s="27">
        <v>-352000</v>
      </c>
      <c r="E244" s="24"/>
      <c r="F244" s="24"/>
      <c r="G244" s="24"/>
      <c r="H244" s="24"/>
      <c r="I244" s="24"/>
      <c r="J244" s="24"/>
    </row>
    <row r="245" spans="1:10" x14ac:dyDescent="0.2">
      <c r="A245" s="26" t="s">
        <v>1526</v>
      </c>
      <c r="B245" s="26" t="s">
        <v>1032</v>
      </c>
      <c r="C245" s="26" t="s">
        <v>1281</v>
      </c>
      <c r="D245" s="27">
        <v>-474000</v>
      </c>
      <c r="E245" s="24"/>
      <c r="F245" s="24"/>
      <c r="G245" s="24"/>
      <c r="H245" s="24"/>
      <c r="I245" s="24"/>
      <c r="J245" s="24"/>
    </row>
    <row r="246" spans="1:10" x14ac:dyDescent="0.2">
      <c r="A246" s="26" t="s">
        <v>1527</v>
      </c>
      <c r="B246" s="26" t="s">
        <v>1029</v>
      </c>
      <c r="C246" s="26" t="s">
        <v>1288</v>
      </c>
      <c r="D246" s="27">
        <v>73000</v>
      </c>
      <c r="E246" s="24"/>
      <c r="F246" s="24"/>
      <c r="G246" s="24"/>
      <c r="H246" s="24"/>
      <c r="I246" s="24"/>
      <c r="J246" s="24"/>
    </row>
    <row r="247" spans="1:10" x14ac:dyDescent="0.2">
      <c r="A247" s="26" t="s">
        <v>1528</v>
      </c>
      <c r="B247" s="26" t="s">
        <v>1027</v>
      </c>
      <c r="C247" s="26" t="s">
        <v>1281</v>
      </c>
      <c r="D247" s="27">
        <v>-385000</v>
      </c>
      <c r="E247" s="24"/>
      <c r="F247" s="24"/>
      <c r="G247" s="24"/>
      <c r="H247" s="24"/>
      <c r="I247" s="24"/>
      <c r="J247" s="24"/>
    </row>
    <row r="248" spans="1:10" x14ac:dyDescent="0.2">
      <c r="A248" s="26" t="s">
        <v>1529</v>
      </c>
      <c r="B248" s="26" t="s">
        <v>1034</v>
      </c>
      <c r="C248" s="26" t="s">
        <v>1283</v>
      </c>
      <c r="D248" s="27">
        <v>32000</v>
      </c>
      <c r="E248" s="24"/>
      <c r="F248" s="24"/>
      <c r="G248" s="24"/>
      <c r="H248" s="24"/>
      <c r="I248" s="24"/>
      <c r="J248" s="24"/>
    </row>
    <row r="249" spans="1:10" x14ac:dyDescent="0.2">
      <c r="A249" s="26" t="s">
        <v>1530</v>
      </c>
      <c r="B249" s="26" t="s">
        <v>1025</v>
      </c>
      <c r="C249" s="26" t="s">
        <v>1286</v>
      </c>
      <c r="D249" s="27">
        <v>-210000</v>
      </c>
      <c r="E249" s="24"/>
      <c r="F249" s="24"/>
      <c r="G249" s="24"/>
      <c r="H249" s="24"/>
      <c r="I249" s="24"/>
      <c r="J249" s="24"/>
    </row>
    <row r="250" spans="1:10" x14ac:dyDescent="0.2">
      <c r="A250" s="26" t="s">
        <v>1531</v>
      </c>
      <c r="B250" s="26" t="s">
        <v>1029</v>
      </c>
      <c r="C250" s="26" t="s">
        <v>1281</v>
      </c>
      <c r="D250" s="27">
        <v>-456000</v>
      </c>
      <c r="E250" s="24"/>
      <c r="F250" s="24"/>
      <c r="G250" s="24"/>
      <c r="H250" s="24"/>
      <c r="I250" s="24"/>
      <c r="J250" s="24"/>
    </row>
    <row r="251" spans="1:10" x14ac:dyDescent="0.2">
      <c r="A251" s="26" t="s">
        <v>1532</v>
      </c>
      <c r="B251" s="26" t="s">
        <v>1022</v>
      </c>
      <c r="C251" s="26" t="s">
        <v>1281</v>
      </c>
      <c r="D251" s="27">
        <v>393000</v>
      </c>
      <c r="E251" s="24"/>
      <c r="F251" s="24"/>
      <c r="G251" s="24"/>
      <c r="H251" s="24"/>
      <c r="I251" s="24"/>
      <c r="J251" s="24"/>
    </row>
    <row r="252" spans="1:10" x14ac:dyDescent="0.2">
      <c r="A252" s="26" t="s">
        <v>1533</v>
      </c>
      <c r="B252" s="26" t="s">
        <v>1030</v>
      </c>
      <c r="C252" s="26" t="s">
        <v>1283</v>
      </c>
      <c r="D252" s="27">
        <v>123000</v>
      </c>
      <c r="E252" s="24"/>
      <c r="F252" s="24"/>
      <c r="G252" s="24"/>
      <c r="H252" s="24"/>
      <c r="I252" s="24"/>
      <c r="J252" s="24"/>
    </row>
    <row r="253" spans="1:10" x14ac:dyDescent="0.2">
      <c r="A253" s="26" t="s">
        <v>1534</v>
      </c>
      <c r="B253" s="26" t="s">
        <v>1022</v>
      </c>
      <c r="C253" s="26" t="s">
        <v>1288</v>
      </c>
      <c r="D253" s="27">
        <v>63000</v>
      </c>
      <c r="E253" s="24"/>
      <c r="F253" s="24"/>
      <c r="G253" s="24"/>
      <c r="H253" s="24"/>
      <c r="I253" s="24"/>
      <c r="J253" s="24"/>
    </row>
    <row r="254" spans="1:10" x14ac:dyDescent="0.2">
      <c r="A254" s="26" t="s">
        <v>1535</v>
      </c>
      <c r="B254" s="26" t="s">
        <v>1034</v>
      </c>
      <c r="C254" s="26" t="s">
        <v>1286</v>
      </c>
      <c r="D254" s="27">
        <v>-102000</v>
      </c>
      <c r="E254" s="24"/>
      <c r="F254" s="24"/>
      <c r="G254" s="24"/>
      <c r="H254" s="24"/>
      <c r="I254" s="24"/>
      <c r="J254" s="24"/>
    </row>
    <row r="255" spans="1:10" x14ac:dyDescent="0.2">
      <c r="A255" s="26" t="s">
        <v>1536</v>
      </c>
      <c r="B255" s="26" t="s">
        <v>1034</v>
      </c>
      <c r="C255" s="26" t="s">
        <v>1288</v>
      </c>
      <c r="D255" s="27">
        <v>42000</v>
      </c>
      <c r="E255" s="24"/>
      <c r="F255" s="24"/>
      <c r="G255" s="24"/>
      <c r="H255" s="24"/>
      <c r="I255" s="24"/>
      <c r="J255" s="24"/>
    </row>
    <row r="256" spans="1:10" x14ac:dyDescent="0.2">
      <c r="A256" s="26" t="s">
        <v>1537</v>
      </c>
      <c r="B256" s="26" t="s">
        <v>1024</v>
      </c>
      <c r="C256" s="26" t="s">
        <v>1288</v>
      </c>
      <c r="D256" s="27">
        <v>-200000</v>
      </c>
      <c r="E256" s="24"/>
      <c r="F256" s="24"/>
      <c r="G256" s="24"/>
      <c r="H256" s="24"/>
      <c r="I256" s="24"/>
      <c r="J256" s="24"/>
    </row>
    <row r="257" spans="1:10" x14ac:dyDescent="0.2">
      <c r="A257" s="26" t="s">
        <v>1538</v>
      </c>
      <c r="B257" s="26" t="s">
        <v>1030</v>
      </c>
      <c r="C257" s="26" t="s">
        <v>1286</v>
      </c>
      <c r="D257" s="27">
        <v>246000</v>
      </c>
      <c r="E257" s="24"/>
      <c r="F257" s="24"/>
      <c r="G257" s="24"/>
      <c r="H257" s="24"/>
      <c r="I257" s="24"/>
      <c r="J257" s="24"/>
    </row>
    <row r="258" spans="1:10" x14ac:dyDescent="0.2">
      <c r="A258" s="26" t="s">
        <v>1539</v>
      </c>
      <c r="B258" s="26" t="s">
        <v>1024</v>
      </c>
      <c r="C258" s="26" t="s">
        <v>1288</v>
      </c>
      <c r="D258" s="27">
        <v>-60000</v>
      </c>
      <c r="E258" s="24"/>
      <c r="F258" s="24"/>
      <c r="G258" s="24"/>
      <c r="H258" s="24"/>
      <c r="I258" s="24"/>
      <c r="J258" s="24"/>
    </row>
    <row r="259" spans="1:10" x14ac:dyDescent="0.2">
      <c r="A259" s="26" t="s">
        <v>1540</v>
      </c>
      <c r="B259" s="26" t="s">
        <v>1029</v>
      </c>
      <c r="C259" s="26" t="s">
        <v>1281</v>
      </c>
      <c r="D259" s="27">
        <v>116000</v>
      </c>
      <c r="E259" s="24"/>
      <c r="F259" s="24"/>
      <c r="G259" s="24"/>
      <c r="H259" s="24"/>
      <c r="I259" s="24"/>
      <c r="J259" s="24"/>
    </row>
    <row r="260" spans="1:10" x14ac:dyDescent="0.2">
      <c r="A260" s="26" t="s">
        <v>1541</v>
      </c>
      <c r="B260" s="26" t="s">
        <v>1027</v>
      </c>
      <c r="C260" s="26" t="s">
        <v>1283</v>
      </c>
      <c r="D260" s="27">
        <v>-41000</v>
      </c>
      <c r="E260" s="24"/>
      <c r="F260" s="24"/>
      <c r="G260" s="24"/>
      <c r="H260" s="24"/>
      <c r="I260" s="24"/>
      <c r="J260" s="24"/>
    </row>
    <row r="261" spans="1:10" x14ac:dyDescent="0.2">
      <c r="A261" s="26" t="s">
        <v>1542</v>
      </c>
      <c r="B261" s="26" t="s">
        <v>1034</v>
      </c>
      <c r="C261" s="26" t="s">
        <v>1286</v>
      </c>
      <c r="D261" s="27">
        <v>-229000</v>
      </c>
      <c r="E261" s="24"/>
      <c r="F261" s="24"/>
      <c r="G261" s="24"/>
      <c r="H261" s="24"/>
      <c r="I261" s="24"/>
      <c r="J261" s="24"/>
    </row>
    <row r="262" spans="1:10" x14ac:dyDescent="0.2">
      <c r="A262" s="26" t="s">
        <v>1543</v>
      </c>
      <c r="B262" s="26" t="s">
        <v>1029</v>
      </c>
      <c r="C262" s="26" t="s">
        <v>1288</v>
      </c>
      <c r="D262" s="27">
        <v>197000</v>
      </c>
      <c r="E262" s="24"/>
      <c r="F262" s="24"/>
      <c r="G262" s="24"/>
      <c r="H262" s="24"/>
      <c r="I262" s="24"/>
      <c r="J262" s="24"/>
    </row>
    <row r="263" spans="1:10" x14ac:dyDescent="0.2">
      <c r="A263" s="26" t="s">
        <v>1544</v>
      </c>
      <c r="B263" s="26" t="s">
        <v>1027</v>
      </c>
      <c r="C263" s="26" t="s">
        <v>1283</v>
      </c>
      <c r="D263" s="27">
        <v>281000</v>
      </c>
      <c r="E263" s="24"/>
      <c r="F263" s="24"/>
      <c r="G263" s="24"/>
      <c r="H263" s="24"/>
      <c r="I263" s="24"/>
      <c r="J263" s="24"/>
    </row>
    <row r="264" spans="1:10" x14ac:dyDescent="0.2">
      <c r="A264" s="26" t="s">
        <v>1545</v>
      </c>
      <c r="B264" s="26" t="s">
        <v>1027</v>
      </c>
      <c r="C264" s="26" t="s">
        <v>1281</v>
      </c>
      <c r="D264" s="27">
        <v>-53000</v>
      </c>
      <c r="E264" s="24"/>
      <c r="F264" s="24"/>
      <c r="G264" s="24"/>
      <c r="H264" s="24"/>
      <c r="I264" s="24"/>
      <c r="J264" s="24"/>
    </row>
    <row r="265" spans="1:10" x14ac:dyDescent="0.2">
      <c r="A265" s="26" t="s">
        <v>1546</v>
      </c>
      <c r="B265" s="26" t="s">
        <v>1031</v>
      </c>
      <c r="C265" s="26" t="s">
        <v>1281</v>
      </c>
      <c r="D265" s="27">
        <v>413000</v>
      </c>
      <c r="E265" s="24"/>
      <c r="F265" s="24"/>
      <c r="G265" s="24"/>
      <c r="H265" s="24"/>
      <c r="I265" s="24"/>
      <c r="J265" s="24"/>
    </row>
    <row r="266" spans="1:10" x14ac:dyDescent="0.2">
      <c r="A266" s="26" t="s">
        <v>1547</v>
      </c>
      <c r="B266" s="26" t="s">
        <v>1029</v>
      </c>
      <c r="C266" s="26" t="s">
        <v>1283</v>
      </c>
      <c r="D266" s="27">
        <v>489000</v>
      </c>
      <c r="E266" s="24"/>
      <c r="F266" s="24"/>
      <c r="G266" s="24"/>
      <c r="H266" s="24"/>
      <c r="I266" s="24"/>
      <c r="J266" s="24"/>
    </row>
    <row r="267" spans="1:10" x14ac:dyDescent="0.2">
      <c r="A267" s="26" t="s">
        <v>1548</v>
      </c>
      <c r="B267" s="26" t="s">
        <v>1030</v>
      </c>
      <c r="C267" s="26" t="s">
        <v>1288</v>
      </c>
      <c r="D267" s="27">
        <v>50000</v>
      </c>
      <c r="E267" s="24"/>
      <c r="F267" s="24"/>
      <c r="G267" s="24"/>
      <c r="H267" s="24"/>
      <c r="I267" s="24"/>
      <c r="J267" s="24"/>
    </row>
    <row r="268" spans="1:10" x14ac:dyDescent="0.2">
      <c r="A268" s="26" t="s">
        <v>1549</v>
      </c>
      <c r="B268" s="26" t="s">
        <v>1030</v>
      </c>
      <c r="C268" s="26" t="s">
        <v>1286</v>
      </c>
      <c r="D268" s="27">
        <v>277000</v>
      </c>
      <c r="E268" s="24"/>
      <c r="F268" s="24"/>
      <c r="G268" s="24"/>
      <c r="H268" s="24"/>
      <c r="I268" s="24"/>
      <c r="J268" s="24"/>
    </row>
    <row r="269" spans="1:10" x14ac:dyDescent="0.2">
      <c r="A269" s="26" t="s">
        <v>1550</v>
      </c>
      <c r="B269" s="26" t="s">
        <v>1034</v>
      </c>
      <c r="C269" s="26" t="s">
        <v>1283</v>
      </c>
      <c r="D269" s="27">
        <v>-120000</v>
      </c>
      <c r="E269" s="24"/>
      <c r="F269" s="24"/>
      <c r="G269" s="24"/>
      <c r="H269" s="24"/>
      <c r="I269" s="24"/>
      <c r="J269" s="24"/>
    </row>
    <row r="270" spans="1:10" x14ac:dyDescent="0.2">
      <c r="A270" s="26" t="s">
        <v>1551</v>
      </c>
      <c r="B270" s="26" t="s">
        <v>1025</v>
      </c>
      <c r="C270" s="26" t="s">
        <v>1288</v>
      </c>
      <c r="D270" s="27">
        <v>-16000</v>
      </c>
      <c r="E270" s="24"/>
      <c r="F270" s="24"/>
      <c r="G270" s="24"/>
      <c r="H270" s="24"/>
      <c r="I270" s="24"/>
      <c r="J270" s="24"/>
    </row>
    <row r="271" spans="1:10" x14ac:dyDescent="0.2">
      <c r="A271" s="26" t="s">
        <v>1552</v>
      </c>
      <c r="B271" s="26" t="s">
        <v>1025</v>
      </c>
      <c r="C271" s="26" t="s">
        <v>1281</v>
      </c>
      <c r="D271" s="27">
        <v>-398000</v>
      </c>
      <c r="E271" s="24"/>
      <c r="F271" s="24"/>
      <c r="G271" s="24"/>
      <c r="H271" s="24"/>
      <c r="I271" s="24"/>
      <c r="J271" s="24"/>
    </row>
    <row r="272" spans="1:10" x14ac:dyDescent="0.2">
      <c r="A272" s="26" t="s">
        <v>1553</v>
      </c>
      <c r="B272" s="26" t="s">
        <v>1030</v>
      </c>
      <c r="C272" s="26" t="s">
        <v>1286</v>
      </c>
      <c r="D272" s="27">
        <v>-173000</v>
      </c>
      <c r="E272" s="24"/>
      <c r="F272" s="24"/>
      <c r="G272" s="24"/>
      <c r="H272" s="24"/>
      <c r="I272" s="24"/>
      <c r="J272" s="24"/>
    </row>
    <row r="273" spans="1:10" x14ac:dyDescent="0.2">
      <c r="A273" s="26" t="s">
        <v>1554</v>
      </c>
      <c r="B273" s="26" t="s">
        <v>1030</v>
      </c>
      <c r="C273" s="26" t="s">
        <v>1283</v>
      </c>
      <c r="D273" s="27">
        <v>-450000</v>
      </c>
      <c r="E273" s="24"/>
      <c r="F273" s="24"/>
      <c r="G273" s="24"/>
      <c r="H273" s="24"/>
      <c r="I273" s="24"/>
      <c r="J273" s="24"/>
    </row>
    <row r="274" spans="1:10" x14ac:dyDescent="0.2">
      <c r="A274" s="26" t="s">
        <v>1555</v>
      </c>
      <c r="B274" s="26" t="s">
        <v>1022</v>
      </c>
      <c r="C274" s="26" t="s">
        <v>1281</v>
      </c>
      <c r="D274" s="27">
        <v>-287000</v>
      </c>
      <c r="E274" s="24"/>
      <c r="F274" s="24"/>
      <c r="G274" s="24"/>
      <c r="H274" s="24"/>
      <c r="I274" s="24"/>
      <c r="J274" s="24"/>
    </row>
    <row r="275" spans="1:10" x14ac:dyDescent="0.2">
      <c r="A275" s="26" t="s">
        <v>1556</v>
      </c>
      <c r="B275" s="26" t="s">
        <v>1022</v>
      </c>
      <c r="C275" s="26" t="s">
        <v>1288</v>
      </c>
      <c r="D275" s="27">
        <v>370000</v>
      </c>
      <c r="E275" s="24"/>
      <c r="F275" s="24"/>
      <c r="G275" s="24"/>
      <c r="H275" s="24"/>
      <c r="I275" s="24"/>
      <c r="J275" s="24"/>
    </row>
    <row r="276" spans="1:10" x14ac:dyDescent="0.2">
      <c r="A276" s="26" t="s">
        <v>1557</v>
      </c>
      <c r="B276" s="26" t="s">
        <v>1030</v>
      </c>
      <c r="C276" s="26" t="s">
        <v>1286</v>
      </c>
      <c r="D276" s="27">
        <v>338000</v>
      </c>
      <c r="E276" s="24"/>
      <c r="F276" s="24"/>
      <c r="G276" s="24"/>
      <c r="H276" s="24"/>
      <c r="I276" s="24"/>
      <c r="J276" s="24"/>
    </row>
    <row r="277" spans="1:10" x14ac:dyDescent="0.2">
      <c r="A277" s="26" t="s">
        <v>1558</v>
      </c>
      <c r="B277" s="26" t="s">
        <v>1024</v>
      </c>
      <c r="C277" s="26" t="s">
        <v>1281</v>
      </c>
      <c r="D277" s="27">
        <v>-382000</v>
      </c>
      <c r="E277" s="24"/>
      <c r="F277" s="24"/>
      <c r="G277" s="24"/>
      <c r="H277" s="24"/>
      <c r="I277" s="24"/>
      <c r="J277" s="24"/>
    </row>
    <row r="278" spans="1:10" x14ac:dyDescent="0.2">
      <c r="A278" s="26" t="s">
        <v>1559</v>
      </c>
      <c r="B278" s="26" t="s">
        <v>1032</v>
      </c>
      <c r="C278" s="26" t="s">
        <v>1281</v>
      </c>
      <c r="D278" s="27">
        <v>-265000</v>
      </c>
      <c r="E278" s="24"/>
      <c r="F278" s="24"/>
      <c r="G278" s="24"/>
      <c r="H278" s="24"/>
      <c r="I278" s="24"/>
      <c r="J278" s="24"/>
    </row>
    <row r="279" spans="1:10" x14ac:dyDescent="0.2">
      <c r="A279" s="26" t="s">
        <v>1560</v>
      </c>
      <c r="B279" s="26" t="s">
        <v>1031</v>
      </c>
      <c r="C279" s="26" t="s">
        <v>1281</v>
      </c>
      <c r="D279" s="27">
        <v>-296000</v>
      </c>
      <c r="E279" s="24"/>
      <c r="F279" s="24"/>
      <c r="G279" s="24"/>
      <c r="H279" s="24"/>
      <c r="I279" s="24"/>
      <c r="J279" s="24"/>
    </row>
    <row r="280" spans="1:10" x14ac:dyDescent="0.2">
      <c r="A280" s="26" t="s">
        <v>1561</v>
      </c>
      <c r="B280" s="26" t="s">
        <v>1027</v>
      </c>
      <c r="C280" s="26" t="s">
        <v>1288</v>
      </c>
      <c r="D280" s="27">
        <v>-86000</v>
      </c>
      <c r="E280" s="24"/>
      <c r="F280" s="24"/>
      <c r="G280" s="24"/>
      <c r="H280" s="24"/>
      <c r="I280" s="24"/>
      <c r="J280" s="24"/>
    </row>
    <row r="281" spans="1:10" x14ac:dyDescent="0.2">
      <c r="A281" s="26" t="s">
        <v>1562</v>
      </c>
      <c r="B281" s="26" t="s">
        <v>1030</v>
      </c>
      <c r="C281" s="26" t="s">
        <v>1286</v>
      </c>
      <c r="D281" s="27">
        <v>134000</v>
      </c>
      <c r="E281" s="24"/>
      <c r="F281" s="24"/>
      <c r="G281" s="24"/>
      <c r="H281" s="24"/>
      <c r="I281" s="24"/>
      <c r="J281" s="24"/>
    </row>
    <row r="282" spans="1:10" x14ac:dyDescent="0.2">
      <c r="A282" s="26" t="s">
        <v>1563</v>
      </c>
      <c r="B282" s="26" t="s">
        <v>1025</v>
      </c>
      <c r="C282" s="26" t="s">
        <v>1281</v>
      </c>
      <c r="D282" s="27">
        <v>67000</v>
      </c>
      <c r="E282" s="24"/>
      <c r="F282" s="24"/>
      <c r="G282" s="24"/>
      <c r="H282" s="24"/>
      <c r="I282" s="24"/>
      <c r="J282" s="24"/>
    </row>
    <row r="283" spans="1:10" x14ac:dyDescent="0.2">
      <c r="A283" s="26" t="s">
        <v>1564</v>
      </c>
      <c r="B283" s="26" t="s">
        <v>1024</v>
      </c>
      <c r="C283" s="26" t="s">
        <v>1283</v>
      </c>
      <c r="D283" s="27">
        <v>165000</v>
      </c>
      <c r="E283" s="24"/>
      <c r="F283" s="24"/>
      <c r="G283" s="24"/>
      <c r="H283" s="24"/>
      <c r="I283" s="24"/>
      <c r="J283" s="24"/>
    </row>
    <row r="284" spans="1:10" x14ac:dyDescent="0.2">
      <c r="A284" s="26" t="s">
        <v>1565</v>
      </c>
      <c r="B284" s="26" t="s">
        <v>1031</v>
      </c>
      <c r="C284" s="26" t="s">
        <v>1286</v>
      </c>
      <c r="D284" s="27">
        <v>74000</v>
      </c>
      <c r="E284" s="24"/>
      <c r="F284" s="24"/>
      <c r="G284" s="24"/>
      <c r="H284" s="24"/>
      <c r="I284" s="24"/>
      <c r="J284" s="24"/>
    </row>
    <row r="285" spans="1:10" x14ac:dyDescent="0.2">
      <c r="A285" s="26" t="s">
        <v>1566</v>
      </c>
      <c r="B285" s="26" t="s">
        <v>1025</v>
      </c>
      <c r="C285" s="26" t="s">
        <v>1283</v>
      </c>
      <c r="D285" s="27">
        <v>-451000</v>
      </c>
      <c r="E285" s="24"/>
      <c r="F285" s="24"/>
      <c r="G285" s="24"/>
      <c r="H285" s="24"/>
      <c r="I285" s="24"/>
      <c r="J285" s="24"/>
    </row>
    <row r="286" spans="1:10" x14ac:dyDescent="0.2">
      <c r="A286" s="26" t="s">
        <v>1567</v>
      </c>
      <c r="B286" s="26" t="s">
        <v>1025</v>
      </c>
      <c r="C286" s="26" t="s">
        <v>1286</v>
      </c>
      <c r="D286" s="27">
        <v>303000</v>
      </c>
      <c r="E286" s="24"/>
      <c r="F286" s="24"/>
      <c r="G286" s="24"/>
      <c r="H286" s="24"/>
      <c r="I286" s="24"/>
      <c r="J286" s="24"/>
    </row>
    <row r="287" spans="1:10" x14ac:dyDescent="0.2">
      <c r="A287" s="26" t="s">
        <v>1568</v>
      </c>
      <c r="B287" s="26" t="s">
        <v>1022</v>
      </c>
      <c r="C287" s="26" t="s">
        <v>1288</v>
      </c>
      <c r="D287" s="27">
        <v>-96000</v>
      </c>
      <c r="E287" s="24"/>
      <c r="F287" s="24"/>
      <c r="G287" s="24"/>
      <c r="H287" s="24"/>
      <c r="I287" s="24"/>
      <c r="J287" s="24"/>
    </row>
    <row r="288" spans="1:10" x14ac:dyDescent="0.2">
      <c r="A288" s="26" t="s">
        <v>1569</v>
      </c>
      <c r="B288" s="26" t="s">
        <v>1030</v>
      </c>
      <c r="C288" s="26" t="s">
        <v>1283</v>
      </c>
      <c r="D288" s="27">
        <v>40000</v>
      </c>
      <c r="E288" s="24"/>
      <c r="F288" s="24"/>
      <c r="G288" s="24"/>
      <c r="H288" s="24"/>
      <c r="I288" s="24"/>
      <c r="J288" s="24"/>
    </row>
    <row r="289" spans="1:10" x14ac:dyDescent="0.2">
      <c r="A289" s="26" t="s">
        <v>1570</v>
      </c>
      <c r="B289" s="26" t="s">
        <v>1024</v>
      </c>
      <c r="C289" s="26" t="s">
        <v>1288</v>
      </c>
      <c r="D289" s="27">
        <v>-297000</v>
      </c>
      <c r="E289" s="24"/>
      <c r="F289" s="24"/>
      <c r="G289" s="24"/>
      <c r="H289" s="24"/>
      <c r="I289" s="24"/>
      <c r="J289" s="24"/>
    </row>
    <row r="290" spans="1:10" x14ac:dyDescent="0.2">
      <c r="A290" s="26" t="s">
        <v>1571</v>
      </c>
      <c r="B290" s="26" t="s">
        <v>1022</v>
      </c>
      <c r="C290" s="26" t="s">
        <v>1281</v>
      </c>
      <c r="D290" s="27">
        <v>126000</v>
      </c>
      <c r="E290" s="24"/>
      <c r="F290" s="24"/>
      <c r="G290" s="24"/>
      <c r="H290" s="24"/>
      <c r="I290" s="24"/>
      <c r="J290" s="24"/>
    </row>
    <row r="291" spans="1:10" x14ac:dyDescent="0.2">
      <c r="A291" s="26" t="s">
        <v>1572</v>
      </c>
      <c r="B291" s="26" t="s">
        <v>1030</v>
      </c>
      <c r="C291" s="26" t="s">
        <v>1288</v>
      </c>
      <c r="D291" s="27">
        <v>378000</v>
      </c>
      <c r="E291" s="24"/>
      <c r="F291" s="24"/>
      <c r="G291" s="24"/>
      <c r="H291" s="24"/>
      <c r="I291" s="24"/>
      <c r="J291" s="24"/>
    </row>
    <row r="292" spans="1:10" x14ac:dyDescent="0.2">
      <c r="A292" s="26" t="s">
        <v>1573</v>
      </c>
      <c r="B292" s="26" t="s">
        <v>1032</v>
      </c>
      <c r="C292" s="26" t="s">
        <v>1283</v>
      </c>
      <c r="D292" s="27">
        <v>116000</v>
      </c>
      <c r="E292" s="24"/>
      <c r="F292" s="24"/>
      <c r="G292" s="24"/>
      <c r="H292" s="24"/>
      <c r="I292" s="24"/>
      <c r="J292" s="24"/>
    </row>
    <row r="293" spans="1:10" x14ac:dyDescent="0.2">
      <c r="A293" s="26" t="s">
        <v>1574</v>
      </c>
      <c r="B293" s="26" t="s">
        <v>1032</v>
      </c>
      <c r="C293" s="26" t="s">
        <v>1288</v>
      </c>
      <c r="D293" s="27">
        <v>-173000</v>
      </c>
      <c r="E293" s="24"/>
      <c r="F293" s="24"/>
      <c r="G293" s="24"/>
      <c r="H293" s="24"/>
      <c r="I293" s="24"/>
      <c r="J293" s="24"/>
    </row>
    <row r="294" spans="1:10" x14ac:dyDescent="0.2">
      <c r="A294" s="26" t="s">
        <v>1575</v>
      </c>
      <c r="B294" s="26" t="s">
        <v>1025</v>
      </c>
      <c r="C294" s="26" t="s">
        <v>1281</v>
      </c>
      <c r="D294" s="27">
        <v>-132000</v>
      </c>
      <c r="E294" s="24"/>
      <c r="F294" s="24"/>
      <c r="G294" s="24"/>
      <c r="H294" s="24"/>
      <c r="I294" s="24"/>
      <c r="J294" s="24"/>
    </row>
    <row r="295" spans="1:10" x14ac:dyDescent="0.2">
      <c r="A295" s="26" t="s">
        <v>1576</v>
      </c>
      <c r="B295" s="26" t="s">
        <v>1025</v>
      </c>
      <c r="C295" s="26" t="s">
        <v>1281</v>
      </c>
      <c r="D295" s="27">
        <v>-336000</v>
      </c>
      <c r="E295" s="24"/>
      <c r="F295" s="24"/>
      <c r="G295" s="24"/>
      <c r="H295" s="24"/>
      <c r="I295" s="24"/>
      <c r="J295" s="24"/>
    </row>
    <row r="296" spans="1:10" x14ac:dyDescent="0.2">
      <c r="A296" s="26" t="s">
        <v>1577</v>
      </c>
      <c r="B296" s="26" t="s">
        <v>1034</v>
      </c>
      <c r="C296" s="26" t="s">
        <v>1286</v>
      </c>
      <c r="D296" s="27">
        <v>-137000</v>
      </c>
      <c r="E296" s="24"/>
      <c r="F296" s="24"/>
      <c r="G296" s="24"/>
      <c r="H296" s="24"/>
      <c r="I296" s="24"/>
      <c r="J296" s="24"/>
    </row>
    <row r="297" spans="1:10" x14ac:dyDescent="0.2">
      <c r="A297" s="26" t="s">
        <v>1578</v>
      </c>
      <c r="B297" s="26" t="s">
        <v>1024</v>
      </c>
      <c r="C297" s="26" t="s">
        <v>1283</v>
      </c>
      <c r="D297" s="27">
        <v>180000</v>
      </c>
      <c r="E297" s="24"/>
      <c r="F297" s="24"/>
      <c r="G297" s="24"/>
      <c r="H297" s="24"/>
      <c r="I297" s="24"/>
      <c r="J297" s="24"/>
    </row>
    <row r="298" spans="1:10" x14ac:dyDescent="0.2">
      <c r="A298" s="26" t="s">
        <v>1579</v>
      </c>
      <c r="B298" s="26" t="s">
        <v>1022</v>
      </c>
      <c r="C298" s="26" t="s">
        <v>1281</v>
      </c>
      <c r="D298" s="27">
        <v>335000</v>
      </c>
      <c r="E298" s="24"/>
      <c r="F298" s="24"/>
      <c r="G298" s="24"/>
      <c r="H298" s="24"/>
      <c r="I298" s="24"/>
      <c r="J298" s="24"/>
    </row>
    <row r="299" spans="1:10" x14ac:dyDescent="0.2">
      <c r="A299" s="26" t="s">
        <v>1579</v>
      </c>
      <c r="B299" s="26" t="s">
        <v>1032</v>
      </c>
      <c r="C299" s="26" t="s">
        <v>1281</v>
      </c>
      <c r="D299" s="27">
        <v>396000</v>
      </c>
      <c r="E299" s="24"/>
      <c r="F299" s="24"/>
      <c r="G299" s="24"/>
      <c r="H299" s="24"/>
      <c r="I299" s="24"/>
      <c r="J299" s="24"/>
    </row>
    <row r="300" spans="1:10" x14ac:dyDescent="0.2">
      <c r="A300" s="26" t="s">
        <v>1580</v>
      </c>
      <c r="B300" s="26" t="s">
        <v>1029</v>
      </c>
      <c r="C300" s="26" t="s">
        <v>1286</v>
      </c>
      <c r="D300" s="27">
        <v>403000</v>
      </c>
      <c r="E300" s="24"/>
      <c r="F300" s="24"/>
      <c r="G300" s="24"/>
      <c r="H300" s="24"/>
      <c r="I300" s="24"/>
      <c r="J300" s="24"/>
    </row>
    <row r="301" spans="1:10" x14ac:dyDescent="0.2">
      <c r="A301" s="26" t="s">
        <v>1581</v>
      </c>
      <c r="B301" s="26" t="s">
        <v>1025</v>
      </c>
      <c r="C301" s="26" t="s">
        <v>1288</v>
      </c>
      <c r="D301" s="27">
        <v>32000</v>
      </c>
      <c r="E301" s="24"/>
      <c r="F301" s="24"/>
      <c r="G301" s="24"/>
      <c r="H301" s="24"/>
      <c r="I301" s="24"/>
      <c r="J301" s="24"/>
    </row>
    <row r="302" spans="1:10" x14ac:dyDescent="0.2">
      <c r="A302" s="26" t="s">
        <v>1582</v>
      </c>
      <c r="B302" s="26" t="s">
        <v>1025</v>
      </c>
      <c r="C302" s="26" t="s">
        <v>1286</v>
      </c>
      <c r="D302" s="27">
        <v>-439000</v>
      </c>
      <c r="E302" s="24"/>
      <c r="F302" s="24"/>
      <c r="G302" s="24"/>
      <c r="H302" s="24"/>
      <c r="I302" s="24"/>
      <c r="J302" s="24"/>
    </row>
    <row r="303" spans="1:10" x14ac:dyDescent="0.2">
      <c r="A303" s="26" t="s">
        <v>1583</v>
      </c>
      <c r="B303" s="26" t="s">
        <v>1027</v>
      </c>
      <c r="C303" s="26" t="s">
        <v>1288</v>
      </c>
      <c r="D303" s="27">
        <v>-118000</v>
      </c>
      <c r="E303" s="24"/>
      <c r="F303" s="24"/>
      <c r="G303" s="24"/>
      <c r="H303" s="24"/>
      <c r="I303" s="24"/>
      <c r="J303" s="24"/>
    </row>
    <row r="304" spans="1:10" x14ac:dyDescent="0.2">
      <c r="A304" s="26" t="s">
        <v>1584</v>
      </c>
      <c r="B304" s="26" t="s">
        <v>1024</v>
      </c>
      <c r="C304" s="26" t="s">
        <v>1288</v>
      </c>
      <c r="D304" s="27">
        <v>-452000</v>
      </c>
      <c r="E304" s="24"/>
      <c r="F304" s="24"/>
      <c r="G304" s="24"/>
      <c r="H304" s="24"/>
      <c r="I304" s="24"/>
      <c r="J304" s="24"/>
    </row>
    <row r="305" spans="1:10" x14ac:dyDescent="0.2">
      <c r="A305" s="26" t="s">
        <v>1585</v>
      </c>
      <c r="B305" s="26" t="s">
        <v>1031</v>
      </c>
      <c r="C305" s="26" t="s">
        <v>1281</v>
      </c>
      <c r="D305" s="27">
        <v>51000</v>
      </c>
      <c r="E305" s="24"/>
      <c r="F305" s="24"/>
      <c r="G305" s="24"/>
      <c r="H305" s="24"/>
      <c r="I305" s="24"/>
      <c r="J305" s="24"/>
    </row>
    <row r="306" spans="1:10" x14ac:dyDescent="0.2">
      <c r="A306" s="26" t="s">
        <v>1586</v>
      </c>
      <c r="B306" s="26" t="s">
        <v>1034</v>
      </c>
      <c r="C306" s="26" t="s">
        <v>1281</v>
      </c>
      <c r="D306" s="27">
        <v>344000</v>
      </c>
      <c r="E306" s="24"/>
      <c r="F306" s="24"/>
      <c r="G306" s="24"/>
      <c r="H306" s="24"/>
      <c r="I306" s="24"/>
      <c r="J306" s="24"/>
    </row>
    <row r="307" spans="1:10" x14ac:dyDescent="0.2">
      <c r="A307" s="26" t="s">
        <v>1587</v>
      </c>
      <c r="B307" s="26" t="s">
        <v>1031</v>
      </c>
      <c r="C307" s="26" t="s">
        <v>1283</v>
      </c>
      <c r="D307" s="27">
        <v>150000</v>
      </c>
      <c r="E307" s="24"/>
      <c r="F307" s="24"/>
      <c r="G307" s="24"/>
      <c r="H307" s="24"/>
      <c r="I307" s="24"/>
      <c r="J307" s="24"/>
    </row>
    <row r="308" spans="1:10" x14ac:dyDescent="0.2">
      <c r="A308" s="26" t="s">
        <v>1588</v>
      </c>
      <c r="B308" s="26" t="s">
        <v>1025</v>
      </c>
      <c r="C308" s="26" t="s">
        <v>1281</v>
      </c>
      <c r="D308" s="27">
        <v>-4000</v>
      </c>
      <c r="E308" s="24"/>
      <c r="F308" s="24"/>
      <c r="G308" s="24"/>
      <c r="H308" s="24"/>
      <c r="I308" s="24"/>
      <c r="J308" s="24"/>
    </row>
    <row r="309" spans="1:10" x14ac:dyDescent="0.2">
      <c r="A309" s="26" t="s">
        <v>1589</v>
      </c>
      <c r="B309" s="26" t="s">
        <v>1034</v>
      </c>
      <c r="C309" s="26" t="s">
        <v>1286</v>
      </c>
      <c r="D309" s="27">
        <v>-402000</v>
      </c>
      <c r="E309" s="24"/>
      <c r="F309" s="24"/>
      <c r="G309" s="24"/>
      <c r="H309" s="24"/>
      <c r="I309" s="24"/>
      <c r="J309" s="24"/>
    </row>
    <row r="310" spans="1:10" x14ac:dyDescent="0.2">
      <c r="A310" s="26" t="s">
        <v>1590</v>
      </c>
      <c r="B310" s="26" t="s">
        <v>1034</v>
      </c>
      <c r="C310" s="26" t="s">
        <v>1286</v>
      </c>
      <c r="D310" s="27">
        <v>291000</v>
      </c>
      <c r="E310" s="24"/>
      <c r="F310" s="24"/>
      <c r="G310" s="24"/>
      <c r="H310" s="24"/>
      <c r="I310" s="24"/>
      <c r="J310" s="24"/>
    </row>
    <row r="311" spans="1:10" x14ac:dyDescent="0.2">
      <c r="A311" s="26" t="s">
        <v>1591</v>
      </c>
      <c r="B311" s="26" t="s">
        <v>1030</v>
      </c>
      <c r="C311" s="26" t="s">
        <v>1281</v>
      </c>
      <c r="D311" s="27">
        <v>204000</v>
      </c>
      <c r="E311" s="24"/>
      <c r="F311" s="24"/>
      <c r="G311" s="24"/>
      <c r="H311" s="24"/>
      <c r="I311" s="24"/>
      <c r="J311" s="24"/>
    </row>
    <row r="312" spans="1:10" x14ac:dyDescent="0.2">
      <c r="A312" s="26" t="s">
        <v>1592</v>
      </c>
      <c r="B312" s="26" t="s">
        <v>1027</v>
      </c>
      <c r="C312" s="26" t="s">
        <v>1283</v>
      </c>
      <c r="D312" s="27">
        <v>157000</v>
      </c>
      <c r="E312" s="24"/>
      <c r="F312" s="24"/>
      <c r="G312" s="24"/>
      <c r="H312" s="24"/>
      <c r="I312" s="24"/>
      <c r="J312" s="24"/>
    </row>
    <row r="313" spans="1:10" x14ac:dyDescent="0.2">
      <c r="A313" s="26" t="s">
        <v>1593</v>
      </c>
      <c r="B313" s="26" t="s">
        <v>1030</v>
      </c>
      <c r="C313" s="26" t="s">
        <v>1283</v>
      </c>
      <c r="D313" s="27">
        <v>-77000</v>
      </c>
      <c r="E313" s="24"/>
      <c r="F313" s="24"/>
      <c r="G313" s="24"/>
      <c r="H313" s="24"/>
      <c r="I313" s="24"/>
      <c r="J313" s="24"/>
    </row>
    <row r="314" spans="1:10" x14ac:dyDescent="0.2">
      <c r="A314" s="26" t="s">
        <v>1594</v>
      </c>
      <c r="B314" s="26" t="s">
        <v>1025</v>
      </c>
      <c r="C314" s="26" t="s">
        <v>1288</v>
      </c>
      <c r="D314" s="27">
        <v>-282000</v>
      </c>
      <c r="E314" s="24"/>
      <c r="F314" s="24"/>
      <c r="G314" s="24"/>
      <c r="H314" s="24"/>
      <c r="I314" s="24"/>
      <c r="J314" s="24"/>
    </row>
    <row r="315" spans="1:10" x14ac:dyDescent="0.2">
      <c r="A315" s="26" t="s">
        <v>1595</v>
      </c>
      <c r="B315" s="26" t="s">
        <v>1022</v>
      </c>
      <c r="C315" s="26" t="s">
        <v>1286</v>
      </c>
      <c r="D315" s="27">
        <v>-176000</v>
      </c>
      <c r="E315" s="24"/>
      <c r="F315" s="24"/>
      <c r="G315" s="24"/>
      <c r="H315" s="24"/>
      <c r="I315" s="24"/>
      <c r="J315" s="24"/>
    </row>
    <row r="316" spans="1:10" x14ac:dyDescent="0.2">
      <c r="A316" s="26" t="s">
        <v>1596</v>
      </c>
      <c r="B316" s="26" t="s">
        <v>1032</v>
      </c>
      <c r="C316" s="26" t="s">
        <v>1286</v>
      </c>
      <c r="D316" s="27">
        <v>-38000</v>
      </c>
      <c r="E316" s="24"/>
      <c r="F316" s="24"/>
      <c r="G316" s="24"/>
      <c r="H316" s="24"/>
      <c r="I316" s="24"/>
      <c r="J316" s="24"/>
    </row>
    <row r="317" spans="1:10" x14ac:dyDescent="0.2">
      <c r="A317" s="26" t="s">
        <v>1597</v>
      </c>
      <c r="B317" s="26" t="s">
        <v>1031</v>
      </c>
      <c r="C317" s="26" t="s">
        <v>1281</v>
      </c>
      <c r="D317" s="27">
        <v>220000</v>
      </c>
      <c r="E317" s="24"/>
      <c r="F317" s="24"/>
      <c r="G317" s="24"/>
      <c r="H317" s="24"/>
      <c r="I317" s="24"/>
      <c r="J317" s="24"/>
    </row>
    <row r="318" spans="1:10" x14ac:dyDescent="0.2">
      <c r="A318" s="26" t="s">
        <v>1598</v>
      </c>
      <c r="B318" s="26" t="s">
        <v>1025</v>
      </c>
      <c r="C318" s="26" t="s">
        <v>1288</v>
      </c>
      <c r="D318" s="27">
        <v>-481000</v>
      </c>
      <c r="E318" s="24"/>
      <c r="F318" s="24"/>
      <c r="G318" s="24"/>
      <c r="H318" s="24"/>
      <c r="I318" s="24"/>
      <c r="J318" s="24"/>
    </row>
    <row r="319" spans="1:10" x14ac:dyDescent="0.2">
      <c r="A319" s="26" t="s">
        <v>1599</v>
      </c>
      <c r="B319" s="26" t="s">
        <v>1025</v>
      </c>
      <c r="C319" s="26" t="s">
        <v>1283</v>
      </c>
      <c r="D319" s="27">
        <v>-263000</v>
      </c>
      <c r="E319" s="24"/>
      <c r="F319" s="24"/>
      <c r="G319" s="24"/>
      <c r="H319" s="24"/>
      <c r="I319" s="24"/>
      <c r="J319" s="24"/>
    </row>
    <row r="320" spans="1:10" x14ac:dyDescent="0.2">
      <c r="A320" s="26" t="s">
        <v>1600</v>
      </c>
      <c r="B320" s="26" t="s">
        <v>1030</v>
      </c>
      <c r="C320" s="26" t="s">
        <v>1288</v>
      </c>
      <c r="D320" s="27">
        <v>-162000</v>
      </c>
      <c r="E320" s="24"/>
      <c r="F320" s="24"/>
      <c r="G320" s="24"/>
      <c r="H320" s="24"/>
      <c r="I320" s="24"/>
      <c r="J320" s="24"/>
    </row>
    <row r="321" spans="1:10" x14ac:dyDescent="0.2">
      <c r="A321" s="26" t="s">
        <v>1601</v>
      </c>
      <c r="B321" s="26" t="s">
        <v>1022</v>
      </c>
      <c r="C321" s="26" t="s">
        <v>1283</v>
      </c>
      <c r="D321" s="27">
        <v>283000</v>
      </c>
      <c r="E321" s="24"/>
      <c r="F321" s="24"/>
      <c r="G321" s="24"/>
      <c r="H321" s="24"/>
      <c r="I321" s="24"/>
      <c r="J321" s="24"/>
    </row>
    <row r="322" spans="1:10" x14ac:dyDescent="0.2">
      <c r="A322" s="26" t="s">
        <v>1602</v>
      </c>
      <c r="B322" s="26" t="s">
        <v>1029</v>
      </c>
      <c r="C322" s="26" t="s">
        <v>1283</v>
      </c>
      <c r="D322" s="27">
        <v>288000</v>
      </c>
      <c r="E322" s="24"/>
      <c r="F322" s="24"/>
      <c r="G322" s="24"/>
      <c r="H322" s="24"/>
      <c r="I322" s="24"/>
      <c r="J322" s="24"/>
    </row>
    <row r="323" spans="1:10" x14ac:dyDescent="0.2">
      <c r="A323" s="26" t="s">
        <v>1603</v>
      </c>
      <c r="B323" s="26" t="s">
        <v>1025</v>
      </c>
      <c r="C323" s="26" t="s">
        <v>1288</v>
      </c>
      <c r="D323" s="27">
        <v>113000</v>
      </c>
      <c r="E323" s="24"/>
      <c r="F323" s="24"/>
      <c r="G323" s="24"/>
      <c r="H323" s="24"/>
      <c r="I323" s="24"/>
      <c r="J323" s="24"/>
    </row>
    <row r="324" spans="1:10" x14ac:dyDescent="0.2">
      <c r="A324" s="26" t="s">
        <v>1604</v>
      </c>
      <c r="B324" s="26" t="s">
        <v>1032</v>
      </c>
      <c r="C324" s="26" t="s">
        <v>1281</v>
      </c>
      <c r="D324" s="27">
        <v>401000</v>
      </c>
      <c r="E324" s="24"/>
      <c r="F324" s="24"/>
      <c r="G324" s="24"/>
      <c r="H324" s="24"/>
      <c r="I324" s="24"/>
      <c r="J324" s="24"/>
    </row>
    <row r="325" spans="1:10" x14ac:dyDescent="0.2">
      <c r="A325" s="26" t="s">
        <v>1605</v>
      </c>
      <c r="B325" s="26" t="s">
        <v>1030</v>
      </c>
      <c r="C325" s="26" t="s">
        <v>1286</v>
      </c>
      <c r="D325" s="27">
        <v>239000</v>
      </c>
      <c r="E325" s="24"/>
      <c r="F325" s="24"/>
      <c r="G325" s="24"/>
      <c r="H325" s="24"/>
      <c r="I325" s="24"/>
      <c r="J325" s="24"/>
    </row>
    <row r="326" spans="1:10" x14ac:dyDescent="0.2">
      <c r="A326" s="26" t="s">
        <v>1606</v>
      </c>
      <c r="B326" s="26" t="s">
        <v>1027</v>
      </c>
      <c r="C326" s="26" t="s">
        <v>1281</v>
      </c>
      <c r="D326" s="27">
        <v>210000</v>
      </c>
      <c r="E326" s="24"/>
      <c r="F326" s="24"/>
      <c r="G326" s="24"/>
      <c r="H326" s="24"/>
      <c r="I326" s="24"/>
      <c r="J326" s="24"/>
    </row>
    <row r="327" spans="1:10" x14ac:dyDescent="0.2">
      <c r="A327" s="26" t="s">
        <v>1607</v>
      </c>
      <c r="B327" s="26" t="s">
        <v>1022</v>
      </c>
      <c r="C327" s="26" t="s">
        <v>1281</v>
      </c>
      <c r="D327" s="27">
        <v>452000</v>
      </c>
      <c r="E327" s="24"/>
      <c r="F327" s="24"/>
      <c r="G327" s="24"/>
      <c r="H327" s="24"/>
      <c r="I327" s="24"/>
      <c r="J327" s="24"/>
    </row>
    <row r="328" spans="1:10" x14ac:dyDescent="0.2">
      <c r="A328" s="26" t="s">
        <v>1608</v>
      </c>
      <c r="B328" s="26" t="s">
        <v>1031</v>
      </c>
      <c r="C328" s="26" t="s">
        <v>1288</v>
      </c>
      <c r="D328" s="27">
        <v>-220000</v>
      </c>
      <c r="E328" s="24"/>
      <c r="F328" s="24"/>
      <c r="G328" s="24"/>
      <c r="H328" s="24"/>
      <c r="I328" s="24"/>
      <c r="J328" s="24"/>
    </row>
    <row r="329" spans="1:10" x14ac:dyDescent="0.2">
      <c r="A329" s="26" t="s">
        <v>1609</v>
      </c>
      <c r="B329" s="26" t="s">
        <v>1031</v>
      </c>
      <c r="C329" s="26" t="s">
        <v>1281</v>
      </c>
      <c r="D329" s="27">
        <v>-486000</v>
      </c>
      <c r="E329" s="24"/>
      <c r="F329" s="24"/>
      <c r="G329" s="24"/>
      <c r="H329" s="24"/>
      <c r="I329" s="24"/>
      <c r="J329" s="24"/>
    </row>
    <row r="330" spans="1:10" x14ac:dyDescent="0.2">
      <c r="A330" s="26" t="s">
        <v>1610</v>
      </c>
      <c r="B330" s="26" t="s">
        <v>1025</v>
      </c>
      <c r="C330" s="26" t="s">
        <v>1281</v>
      </c>
      <c r="D330" s="27">
        <v>322000</v>
      </c>
      <c r="E330" s="24"/>
      <c r="F330" s="24"/>
      <c r="G330" s="24"/>
      <c r="H330" s="24"/>
      <c r="I330" s="24"/>
      <c r="J330" s="24"/>
    </row>
    <row r="331" spans="1:10" x14ac:dyDescent="0.2">
      <c r="A331" s="26" t="s">
        <v>1611</v>
      </c>
      <c r="B331" s="26" t="s">
        <v>1032</v>
      </c>
      <c r="C331" s="26" t="s">
        <v>1281</v>
      </c>
      <c r="D331" s="27">
        <v>-174000</v>
      </c>
      <c r="E331" s="24"/>
      <c r="F331" s="24"/>
      <c r="G331" s="24"/>
      <c r="H331" s="24"/>
      <c r="I331" s="24"/>
      <c r="J331" s="24"/>
    </row>
    <row r="332" spans="1:10" x14ac:dyDescent="0.2">
      <c r="A332" s="26" t="s">
        <v>1612</v>
      </c>
      <c r="B332" s="26" t="s">
        <v>1034</v>
      </c>
      <c r="C332" s="26" t="s">
        <v>1288</v>
      </c>
      <c r="D332" s="27">
        <v>-148000</v>
      </c>
      <c r="E332" s="24"/>
      <c r="F332" s="24"/>
      <c r="G332" s="24"/>
      <c r="H332" s="24"/>
      <c r="I332" s="24"/>
      <c r="J332" s="24"/>
    </row>
    <row r="333" spans="1:10" x14ac:dyDescent="0.2">
      <c r="A333" s="26" t="s">
        <v>1613</v>
      </c>
      <c r="B333" s="26" t="s">
        <v>1034</v>
      </c>
      <c r="C333" s="26" t="s">
        <v>1281</v>
      </c>
      <c r="D333" s="27">
        <v>-312000</v>
      </c>
      <c r="E333" s="24"/>
      <c r="F333" s="24"/>
      <c r="G333" s="24"/>
      <c r="H333" s="24"/>
      <c r="I333" s="24"/>
      <c r="J333" s="24"/>
    </row>
    <row r="334" spans="1:10" x14ac:dyDescent="0.2">
      <c r="A334" s="26" t="s">
        <v>1614</v>
      </c>
      <c r="B334" s="26" t="s">
        <v>1030</v>
      </c>
      <c r="C334" s="26" t="s">
        <v>1281</v>
      </c>
      <c r="D334" s="27">
        <v>-62000</v>
      </c>
      <c r="E334" s="24"/>
      <c r="F334" s="24"/>
      <c r="G334" s="24"/>
      <c r="H334" s="24"/>
      <c r="I334" s="24"/>
      <c r="J334" s="24"/>
    </row>
    <row r="335" spans="1:10" x14ac:dyDescent="0.2">
      <c r="A335" s="26" t="s">
        <v>1615</v>
      </c>
      <c r="B335" s="26" t="s">
        <v>1034</v>
      </c>
      <c r="C335" s="26" t="s">
        <v>1288</v>
      </c>
      <c r="D335" s="27">
        <v>335000</v>
      </c>
      <c r="E335" s="24"/>
      <c r="F335" s="24"/>
      <c r="G335" s="24"/>
      <c r="H335" s="24"/>
      <c r="I335" s="24"/>
      <c r="J335" s="24"/>
    </row>
    <row r="336" spans="1:10" x14ac:dyDescent="0.2">
      <c r="A336" s="26" t="s">
        <v>1616</v>
      </c>
      <c r="B336" s="26" t="s">
        <v>1027</v>
      </c>
      <c r="C336" s="26" t="s">
        <v>1288</v>
      </c>
      <c r="D336" s="27">
        <v>-18000</v>
      </c>
      <c r="E336" s="24"/>
      <c r="F336" s="24"/>
      <c r="G336" s="24"/>
      <c r="H336" s="24"/>
      <c r="I336" s="24"/>
      <c r="J336" s="24"/>
    </row>
    <row r="337" spans="1:10" x14ac:dyDescent="0.2">
      <c r="A337" s="26" t="s">
        <v>1617</v>
      </c>
      <c r="B337" s="26" t="s">
        <v>1034</v>
      </c>
      <c r="C337" s="26" t="s">
        <v>1281</v>
      </c>
      <c r="D337" s="27">
        <v>392000</v>
      </c>
      <c r="E337" s="24"/>
      <c r="F337" s="24"/>
      <c r="G337" s="24"/>
      <c r="H337" s="24"/>
      <c r="I337" s="24"/>
      <c r="J337" s="24"/>
    </row>
    <row r="338" spans="1:10" x14ac:dyDescent="0.2">
      <c r="A338" s="26" t="s">
        <v>1618</v>
      </c>
      <c r="B338" s="26" t="s">
        <v>1029</v>
      </c>
      <c r="C338" s="26" t="s">
        <v>1283</v>
      </c>
      <c r="D338" s="27">
        <v>-198000</v>
      </c>
      <c r="E338" s="24"/>
      <c r="F338" s="24"/>
      <c r="G338" s="24"/>
      <c r="H338" s="24"/>
      <c r="I338" s="24"/>
      <c r="J338" s="24"/>
    </row>
    <row r="339" spans="1:10" x14ac:dyDescent="0.2">
      <c r="A339" s="26" t="s">
        <v>1619</v>
      </c>
      <c r="B339" s="26" t="s">
        <v>1027</v>
      </c>
      <c r="C339" s="26" t="s">
        <v>1288</v>
      </c>
      <c r="D339" s="27">
        <v>268000</v>
      </c>
      <c r="E339" s="24"/>
      <c r="F339" s="24"/>
      <c r="G339" s="24"/>
      <c r="H339" s="24"/>
      <c r="I339" s="24"/>
      <c r="J339" s="24"/>
    </row>
    <row r="340" spans="1:10" x14ac:dyDescent="0.2">
      <c r="A340" s="26" t="s">
        <v>1620</v>
      </c>
      <c r="B340" s="26" t="s">
        <v>1030</v>
      </c>
      <c r="C340" s="26" t="s">
        <v>1283</v>
      </c>
      <c r="D340" s="27">
        <v>476000</v>
      </c>
      <c r="E340" s="24"/>
      <c r="F340" s="24"/>
      <c r="G340" s="24"/>
      <c r="H340" s="24"/>
      <c r="I340" s="24"/>
      <c r="J340" s="24"/>
    </row>
    <row r="341" spans="1:10" x14ac:dyDescent="0.2">
      <c r="A341" s="26" t="s">
        <v>1621</v>
      </c>
      <c r="B341" s="26" t="s">
        <v>1025</v>
      </c>
      <c r="C341" s="26" t="s">
        <v>1283</v>
      </c>
      <c r="D341" s="27">
        <v>-224000</v>
      </c>
      <c r="E341" s="24"/>
      <c r="F341" s="24"/>
      <c r="G341" s="24"/>
      <c r="H341" s="24"/>
      <c r="I341" s="24"/>
      <c r="J341" s="24"/>
    </row>
    <row r="342" spans="1:10" x14ac:dyDescent="0.2">
      <c r="A342" s="26" t="s">
        <v>1622</v>
      </c>
      <c r="B342" s="26" t="s">
        <v>1030</v>
      </c>
      <c r="C342" s="26" t="s">
        <v>1281</v>
      </c>
      <c r="D342" s="27">
        <v>-72000</v>
      </c>
      <c r="E342" s="24"/>
      <c r="F342" s="24"/>
      <c r="G342" s="24"/>
      <c r="H342" s="24"/>
      <c r="I342" s="24"/>
      <c r="J342" s="24"/>
    </row>
    <row r="343" spans="1:10" x14ac:dyDescent="0.2">
      <c r="A343" s="26" t="s">
        <v>1623</v>
      </c>
      <c r="B343" s="26" t="s">
        <v>1032</v>
      </c>
      <c r="C343" s="26" t="s">
        <v>1286</v>
      </c>
      <c r="D343" s="27">
        <v>239000</v>
      </c>
      <c r="E343" s="24"/>
      <c r="F343" s="24"/>
      <c r="G343" s="24"/>
      <c r="H343" s="24"/>
      <c r="I343" s="24"/>
      <c r="J343" s="24"/>
    </row>
    <row r="344" spans="1:10" x14ac:dyDescent="0.2">
      <c r="A344" s="26" t="s">
        <v>1624</v>
      </c>
      <c r="B344" s="26" t="s">
        <v>1022</v>
      </c>
      <c r="C344" s="26" t="s">
        <v>1286</v>
      </c>
      <c r="D344" s="27">
        <v>99000</v>
      </c>
      <c r="E344" s="24"/>
      <c r="F344" s="24"/>
      <c r="G344" s="24"/>
      <c r="H344" s="24"/>
      <c r="I344" s="24"/>
      <c r="J344" s="24"/>
    </row>
    <row r="345" spans="1:10" x14ac:dyDescent="0.2">
      <c r="A345" s="26" t="s">
        <v>1625</v>
      </c>
      <c r="B345" s="26" t="s">
        <v>1027</v>
      </c>
      <c r="C345" s="26" t="s">
        <v>1283</v>
      </c>
      <c r="D345" s="27">
        <v>-306000</v>
      </c>
      <c r="E345" s="24"/>
      <c r="F345" s="24"/>
      <c r="G345" s="24"/>
      <c r="H345" s="24"/>
      <c r="I345" s="24"/>
      <c r="J345" s="24"/>
    </row>
    <row r="346" spans="1:10" x14ac:dyDescent="0.2">
      <c r="A346" s="26" t="s">
        <v>1626</v>
      </c>
      <c r="B346" s="26" t="s">
        <v>1032</v>
      </c>
      <c r="C346" s="26" t="s">
        <v>1281</v>
      </c>
      <c r="D346" s="27">
        <v>-316000</v>
      </c>
      <c r="E346" s="24"/>
      <c r="F346" s="24"/>
      <c r="G346" s="24"/>
      <c r="H346" s="24"/>
      <c r="I346" s="24"/>
      <c r="J346" s="24"/>
    </row>
    <row r="347" spans="1:10" x14ac:dyDescent="0.2">
      <c r="A347" s="26" t="s">
        <v>1627</v>
      </c>
      <c r="B347" s="26" t="s">
        <v>1032</v>
      </c>
      <c r="C347" s="26" t="s">
        <v>1283</v>
      </c>
      <c r="D347" s="27">
        <v>35000</v>
      </c>
      <c r="E347" s="24"/>
      <c r="F347" s="24"/>
      <c r="G347" s="24"/>
      <c r="H347" s="24"/>
      <c r="I347" s="24"/>
      <c r="J347" s="24"/>
    </row>
    <row r="348" spans="1:10" x14ac:dyDescent="0.2">
      <c r="A348" s="26" t="s">
        <v>1628</v>
      </c>
      <c r="B348" s="26" t="s">
        <v>1024</v>
      </c>
      <c r="C348" s="26" t="s">
        <v>1288</v>
      </c>
      <c r="D348" s="27">
        <v>-181000</v>
      </c>
      <c r="E348" s="24"/>
      <c r="F348" s="24"/>
      <c r="G348" s="24"/>
      <c r="H348" s="24"/>
      <c r="I348" s="24"/>
      <c r="J348" s="24"/>
    </row>
    <row r="349" spans="1:10" x14ac:dyDescent="0.2">
      <c r="A349" s="26" t="s">
        <v>1629</v>
      </c>
      <c r="B349" s="26" t="s">
        <v>1025</v>
      </c>
      <c r="C349" s="26" t="s">
        <v>1288</v>
      </c>
      <c r="D349" s="27">
        <v>217000</v>
      </c>
      <c r="E349" s="24"/>
      <c r="F349" s="24"/>
      <c r="G349" s="24"/>
      <c r="H349" s="24"/>
      <c r="I349" s="24"/>
      <c r="J349" s="24"/>
    </row>
    <row r="350" spans="1:10" x14ac:dyDescent="0.2">
      <c r="A350" s="26" t="s">
        <v>1630</v>
      </c>
      <c r="B350" s="26" t="s">
        <v>1025</v>
      </c>
      <c r="C350" s="26" t="s">
        <v>1283</v>
      </c>
      <c r="D350" s="27">
        <v>-371000</v>
      </c>
      <c r="E350" s="24"/>
      <c r="F350" s="24"/>
      <c r="G350" s="24"/>
      <c r="H350" s="24"/>
      <c r="I350" s="24"/>
      <c r="J350" s="24"/>
    </row>
    <row r="351" spans="1:10" x14ac:dyDescent="0.2">
      <c r="A351" s="26" t="s">
        <v>1631</v>
      </c>
      <c r="B351" s="26" t="s">
        <v>1022</v>
      </c>
      <c r="C351" s="26" t="s">
        <v>1281</v>
      </c>
      <c r="D351" s="27">
        <v>368000</v>
      </c>
      <c r="E351" s="24"/>
      <c r="F351" s="24"/>
      <c r="G351" s="24"/>
      <c r="H351" s="24"/>
      <c r="I351" s="24"/>
      <c r="J351" s="24"/>
    </row>
    <row r="352" spans="1:10" x14ac:dyDescent="0.2">
      <c r="A352" s="26" t="s">
        <v>1632</v>
      </c>
      <c r="B352" s="26" t="s">
        <v>1024</v>
      </c>
      <c r="C352" s="26" t="s">
        <v>1283</v>
      </c>
      <c r="D352" s="27">
        <v>339000</v>
      </c>
      <c r="E352" s="24"/>
      <c r="F352" s="24"/>
      <c r="G352" s="24"/>
      <c r="H352" s="24"/>
      <c r="I352" s="24"/>
      <c r="J352" s="24"/>
    </row>
    <row r="353" spans="1:10" x14ac:dyDescent="0.2">
      <c r="A353" s="26" t="s">
        <v>1633</v>
      </c>
      <c r="B353" s="26" t="s">
        <v>1031</v>
      </c>
      <c r="C353" s="26" t="s">
        <v>1281</v>
      </c>
      <c r="D353" s="27">
        <v>-261000</v>
      </c>
      <c r="E353" s="24"/>
      <c r="F353" s="24"/>
      <c r="G353" s="24"/>
      <c r="H353" s="24"/>
      <c r="I353" s="24"/>
      <c r="J353" s="24"/>
    </row>
    <row r="354" spans="1:10" x14ac:dyDescent="0.2">
      <c r="A354" s="26" t="s">
        <v>1634</v>
      </c>
      <c r="B354" s="26" t="s">
        <v>1022</v>
      </c>
      <c r="C354" s="26" t="s">
        <v>1286</v>
      </c>
      <c r="D354" s="27">
        <v>-155000</v>
      </c>
      <c r="E354" s="24"/>
      <c r="F354" s="24"/>
      <c r="G354" s="24"/>
      <c r="H354" s="24"/>
      <c r="I354" s="24"/>
      <c r="J354" s="24"/>
    </row>
    <row r="355" spans="1:10" x14ac:dyDescent="0.2">
      <c r="A355" s="26" t="s">
        <v>1635</v>
      </c>
      <c r="B355" s="26" t="s">
        <v>1032</v>
      </c>
      <c r="C355" s="26" t="s">
        <v>1281</v>
      </c>
      <c r="D355" s="27">
        <v>299000</v>
      </c>
      <c r="E355" s="24"/>
      <c r="F355" s="24"/>
      <c r="G355" s="24"/>
      <c r="H355" s="24"/>
      <c r="I355" s="24"/>
      <c r="J355" s="24"/>
    </row>
    <row r="356" spans="1:10" x14ac:dyDescent="0.2">
      <c r="A356" s="26" t="s">
        <v>1636</v>
      </c>
      <c r="B356" s="26" t="s">
        <v>1031</v>
      </c>
      <c r="C356" s="26" t="s">
        <v>1288</v>
      </c>
      <c r="D356" s="27">
        <v>477000</v>
      </c>
      <c r="E356" s="24"/>
      <c r="F356" s="24"/>
      <c r="G356" s="24"/>
      <c r="H356" s="24"/>
      <c r="I356" s="24"/>
      <c r="J356" s="24"/>
    </row>
    <row r="357" spans="1:10" x14ac:dyDescent="0.2">
      <c r="A357" s="26" t="s">
        <v>1637</v>
      </c>
      <c r="B357" s="26" t="s">
        <v>1032</v>
      </c>
      <c r="C357" s="26" t="s">
        <v>1283</v>
      </c>
      <c r="D357" s="27">
        <v>384000</v>
      </c>
      <c r="E357" s="24"/>
      <c r="F357" s="24"/>
      <c r="G357" s="24"/>
      <c r="H357" s="24"/>
      <c r="I357" s="24"/>
      <c r="J357" s="24"/>
    </row>
    <row r="358" spans="1:10" x14ac:dyDescent="0.2">
      <c r="A358" s="26" t="s">
        <v>1638</v>
      </c>
      <c r="B358" s="26" t="s">
        <v>1024</v>
      </c>
      <c r="C358" s="26" t="s">
        <v>1281</v>
      </c>
      <c r="D358" s="27">
        <v>-238000</v>
      </c>
      <c r="E358" s="24"/>
      <c r="F358" s="24"/>
      <c r="G358" s="24"/>
      <c r="H358" s="24"/>
      <c r="I358" s="24"/>
      <c r="J358" s="24"/>
    </row>
    <row r="359" spans="1:10" x14ac:dyDescent="0.2">
      <c r="A359" s="26" t="s">
        <v>1639</v>
      </c>
      <c r="B359" s="26" t="s">
        <v>1029</v>
      </c>
      <c r="C359" s="26" t="s">
        <v>1286</v>
      </c>
      <c r="D359" s="27">
        <v>210000</v>
      </c>
      <c r="E359" s="24"/>
      <c r="F359" s="24"/>
      <c r="G359" s="24"/>
      <c r="H359" s="24"/>
      <c r="I359" s="24"/>
      <c r="J359" s="24"/>
    </row>
    <row r="360" spans="1:10" x14ac:dyDescent="0.2">
      <c r="A360" s="26" t="s">
        <v>1640</v>
      </c>
      <c r="B360" s="26" t="s">
        <v>1034</v>
      </c>
      <c r="C360" s="26" t="s">
        <v>1281</v>
      </c>
      <c r="D360" s="27">
        <v>-22000</v>
      </c>
      <c r="E360" s="24"/>
      <c r="F360" s="24"/>
      <c r="G360" s="24"/>
      <c r="H360" s="24"/>
      <c r="I360" s="24"/>
      <c r="J360" s="24"/>
    </row>
    <row r="361" spans="1:10" x14ac:dyDescent="0.2">
      <c r="A361" s="26" t="s">
        <v>1641</v>
      </c>
      <c r="B361" s="26" t="s">
        <v>1022</v>
      </c>
      <c r="C361" s="26" t="s">
        <v>1288</v>
      </c>
      <c r="D361" s="27">
        <v>68000</v>
      </c>
      <c r="E361" s="24"/>
      <c r="F361" s="24"/>
      <c r="G361" s="24"/>
      <c r="H361" s="24"/>
      <c r="I361" s="24"/>
      <c r="J361" s="24"/>
    </row>
    <row r="362" spans="1:10" x14ac:dyDescent="0.2">
      <c r="A362" s="26" t="s">
        <v>1642</v>
      </c>
      <c r="B362" s="26" t="s">
        <v>1029</v>
      </c>
      <c r="C362" s="26" t="s">
        <v>1283</v>
      </c>
      <c r="D362" s="27">
        <v>22000</v>
      </c>
      <c r="E362" s="24"/>
      <c r="F362" s="24"/>
      <c r="G362" s="24"/>
      <c r="H362" s="24"/>
      <c r="I362" s="24"/>
      <c r="J362" s="24"/>
    </row>
    <row r="363" spans="1:10" x14ac:dyDescent="0.2">
      <c r="A363" s="26" t="s">
        <v>1643</v>
      </c>
      <c r="B363" s="26" t="s">
        <v>1027</v>
      </c>
      <c r="C363" s="26" t="s">
        <v>1281</v>
      </c>
      <c r="D363" s="27">
        <v>191000</v>
      </c>
      <c r="E363" s="24"/>
      <c r="F363" s="24"/>
      <c r="G363" s="24"/>
      <c r="H363" s="24"/>
      <c r="I363" s="24"/>
      <c r="J363" s="24"/>
    </row>
    <row r="364" spans="1:10" x14ac:dyDescent="0.2">
      <c r="A364" s="26" t="s">
        <v>1644</v>
      </c>
      <c r="B364" s="26" t="s">
        <v>1027</v>
      </c>
      <c r="C364" s="26" t="s">
        <v>1286</v>
      </c>
      <c r="D364" s="27">
        <v>-118000</v>
      </c>
      <c r="E364" s="24"/>
      <c r="F364" s="24"/>
      <c r="G364" s="24"/>
      <c r="H364" s="24"/>
      <c r="I364" s="24"/>
      <c r="J364" s="24"/>
    </row>
    <row r="365" spans="1:10" x14ac:dyDescent="0.2">
      <c r="A365" s="26" t="s">
        <v>1645</v>
      </c>
      <c r="B365" s="26" t="s">
        <v>1031</v>
      </c>
      <c r="C365" s="26" t="s">
        <v>1288</v>
      </c>
      <c r="D365" s="27">
        <v>204000</v>
      </c>
      <c r="E365" s="24"/>
      <c r="F365" s="24"/>
      <c r="G365" s="24"/>
      <c r="H365" s="24"/>
      <c r="I365" s="24"/>
      <c r="J365" s="24"/>
    </row>
    <row r="366" spans="1:10" x14ac:dyDescent="0.2">
      <c r="A366" s="26" t="s">
        <v>1646</v>
      </c>
      <c r="B366" s="26" t="s">
        <v>1022</v>
      </c>
      <c r="C366" s="26" t="s">
        <v>1288</v>
      </c>
      <c r="D366" s="27">
        <v>106000</v>
      </c>
      <c r="E366" s="24"/>
      <c r="F366" s="24"/>
      <c r="G366" s="24"/>
      <c r="H366" s="24"/>
      <c r="I366" s="24"/>
      <c r="J366" s="24"/>
    </row>
    <row r="367" spans="1:10" x14ac:dyDescent="0.2">
      <c r="A367" s="26" t="s">
        <v>1647</v>
      </c>
      <c r="B367" s="26" t="s">
        <v>1030</v>
      </c>
      <c r="C367" s="26" t="s">
        <v>1283</v>
      </c>
      <c r="D367" s="27">
        <v>217000</v>
      </c>
      <c r="E367" s="24"/>
      <c r="F367" s="24"/>
      <c r="G367" s="24"/>
      <c r="H367" s="24"/>
      <c r="I367" s="24"/>
      <c r="J367" s="24"/>
    </row>
    <row r="368" spans="1:10" x14ac:dyDescent="0.2">
      <c r="A368" s="26" t="s">
        <v>1648</v>
      </c>
      <c r="B368" s="26" t="s">
        <v>1025</v>
      </c>
      <c r="C368" s="26" t="s">
        <v>1288</v>
      </c>
      <c r="D368" s="27">
        <v>-101000</v>
      </c>
      <c r="E368" s="24"/>
      <c r="F368" s="24"/>
      <c r="G368" s="24"/>
      <c r="H368" s="24"/>
      <c r="I368" s="24"/>
      <c r="J368" s="24"/>
    </row>
    <row r="369" spans="1:10" x14ac:dyDescent="0.2">
      <c r="A369" s="26" t="s">
        <v>1649</v>
      </c>
      <c r="B369" s="26" t="s">
        <v>1027</v>
      </c>
      <c r="C369" s="26" t="s">
        <v>1286</v>
      </c>
      <c r="D369" s="27">
        <v>171000</v>
      </c>
      <c r="E369" s="24"/>
      <c r="F369" s="24"/>
      <c r="G369" s="24"/>
      <c r="H369" s="24"/>
      <c r="I369" s="24"/>
      <c r="J369" s="24"/>
    </row>
    <row r="370" spans="1:10" x14ac:dyDescent="0.2">
      <c r="A370" s="26" t="s">
        <v>1650</v>
      </c>
      <c r="B370" s="26" t="s">
        <v>1024</v>
      </c>
      <c r="C370" s="26" t="s">
        <v>1286</v>
      </c>
      <c r="D370" s="27">
        <v>106000</v>
      </c>
      <c r="E370" s="24"/>
      <c r="F370" s="24"/>
      <c r="G370" s="24"/>
      <c r="H370" s="24"/>
      <c r="I370" s="24"/>
      <c r="J370" s="24"/>
    </row>
    <row r="371" spans="1:10" x14ac:dyDescent="0.2">
      <c r="A371" s="26" t="s">
        <v>1651</v>
      </c>
      <c r="B371" s="26" t="s">
        <v>1031</v>
      </c>
      <c r="C371" s="26" t="s">
        <v>1283</v>
      </c>
      <c r="D371" s="27">
        <v>324000</v>
      </c>
      <c r="E371" s="24"/>
      <c r="F371" s="24"/>
      <c r="G371" s="24"/>
      <c r="H371" s="24"/>
      <c r="I371" s="24"/>
      <c r="J371" s="24"/>
    </row>
    <row r="372" spans="1:10" x14ac:dyDescent="0.2">
      <c r="A372" s="26" t="s">
        <v>1652</v>
      </c>
      <c r="B372" s="26" t="s">
        <v>1032</v>
      </c>
      <c r="C372" s="26" t="s">
        <v>1283</v>
      </c>
      <c r="D372" s="27">
        <v>-144000</v>
      </c>
      <c r="E372" s="24"/>
      <c r="F372" s="24"/>
      <c r="G372" s="24"/>
      <c r="H372" s="24"/>
      <c r="I372" s="24"/>
      <c r="J372" s="24"/>
    </row>
    <row r="373" spans="1:10" x14ac:dyDescent="0.2">
      <c r="A373" s="26" t="s">
        <v>1653</v>
      </c>
      <c r="B373" s="26" t="s">
        <v>1029</v>
      </c>
      <c r="C373" s="26" t="s">
        <v>1286</v>
      </c>
      <c r="D373" s="27">
        <v>245000</v>
      </c>
      <c r="E373" s="24"/>
      <c r="F373" s="24"/>
      <c r="G373" s="24"/>
      <c r="H373" s="24"/>
      <c r="I373" s="24"/>
      <c r="J373" s="24"/>
    </row>
    <row r="374" spans="1:10" x14ac:dyDescent="0.2">
      <c r="A374" s="26" t="s">
        <v>1654</v>
      </c>
      <c r="B374" s="26" t="s">
        <v>1031</v>
      </c>
      <c r="C374" s="26" t="s">
        <v>1281</v>
      </c>
      <c r="D374" s="27">
        <v>-97000</v>
      </c>
      <c r="E374" s="24"/>
      <c r="F374" s="24"/>
      <c r="G374" s="24"/>
      <c r="H374" s="24"/>
      <c r="I374" s="24"/>
      <c r="J374" s="24"/>
    </row>
    <row r="375" spans="1:10" x14ac:dyDescent="0.2">
      <c r="A375" s="26" t="s">
        <v>1655</v>
      </c>
      <c r="B375" s="26" t="s">
        <v>1025</v>
      </c>
      <c r="C375" s="26" t="s">
        <v>1286</v>
      </c>
      <c r="D375" s="27">
        <v>439000</v>
      </c>
      <c r="E375" s="24"/>
      <c r="F375" s="24"/>
      <c r="G375" s="24"/>
      <c r="H375" s="24"/>
      <c r="I375" s="24"/>
      <c r="J375" s="24"/>
    </row>
    <row r="376" spans="1:10" x14ac:dyDescent="0.2">
      <c r="A376" s="26" t="s">
        <v>1656</v>
      </c>
      <c r="B376" s="26" t="s">
        <v>1032</v>
      </c>
      <c r="C376" s="26" t="s">
        <v>1288</v>
      </c>
      <c r="D376" s="27">
        <v>176000</v>
      </c>
      <c r="E376" s="24"/>
      <c r="F376" s="24"/>
      <c r="G376" s="24"/>
      <c r="H376" s="24"/>
      <c r="I376" s="24"/>
      <c r="J376" s="24"/>
    </row>
    <row r="377" spans="1:10" x14ac:dyDescent="0.2">
      <c r="A377" s="26" t="s">
        <v>1657</v>
      </c>
      <c r="B377" s="26" t="s">
        <v>1031</v>
      </c>
      <c r="C377" s="26" t="s">
        <v>1288</v>
      </c>
      <c r="D377" s="27">
        <v>-193000</v>
      </c>
      <c r="E377" s="24"/>
      <c r="F377" s="24"/>
      <c r="G377" s="24"/>
      <c r="H377" s="24"/>
      <c r="I377" s="24"/>
      <c r="J377" s="24"/>
    </row>
    <row r="378" spans="1:10" x14ac:dyDescent="0.2">
      <c r="A378" s="26" t="s">
        <v>1658</v>
      </c>
      <c r="B378" s="26" t="s">
        <v>1034</v>
      </c>
      <c r="C378" s="26" t="s">
        <v>1288</v>
      </c>
      <c r="D378" s="27">
        <v>-270000</v>
      </c>
      <c r="E378" s="24"/>
      <c r="F378" s="24"/>
      <c r="G378" s="24"/>
      <c r="H378" s="24"/>
      <c r="I378" s="24"/>
      <c r="J378" s="24"/>
    </row>
    <row r="379" spans="1:10" x14ac:dyDescent="0.2">
      <c r="A379" s="26" t="s">
        <v>1659</v>
      </c>
      <c r="B379" s="26" t="s">
        <v>1029</v>
      </c>
      <c r="C379" s="26" t="s">
        <v>1283</v>
      </c>
      <c r="D379" s="27">
        <v>277000</v>
      </c>
      <c r="E379" s="24"/>
      <c r="F379" s="24"/>
      <c r="G379" s="24"/>
      <c r="H379" s="24"/>
      <c r="I379" s="24"/>
      <c r="J379" s="24"/>
    </row>
    <row r="380" spans="1:10" x14ac:dyDescent="0.2">
      <c r="A380" s="26" t="s">
        <v>1660</v>
      </c>
      <c r="B380" s="26" t="s">
        <v>1034</v>
      </c>
      <c r="C380" s="26" t="s">
        <v>1283</v>
      </c>
      <c r="D380" s="27">
        <v>-324000</v>
      </c>
      <c r="E380" s="24"/>
      <c r="F380" s="24"/>
      <c r="G380" s="24"/>
      <c r="H380" s="24"/>
      <c r="I380" s="24"/>
      <c r="J380" s="24"/>
    </row>
    <row r="381" spans="1:10" x14ac:dyDescent="0.2">
      <c r="A381" s="26" t="s">
        <v>1661</v>
      </c>
      <c r="B381" s="26" t="s">
        <v>1022</v>
      </c>
      <c r="C381" s="26" t="s">
        <v>1288</v>
      </c>
      <c r="D381" s="27">
        <v>81000</v>
      </c>
      <c r="E381" s="24"/>
      <c r="F381" s="24"/>
      <c r="G381" s="24"/>
      <c r="H381" s="24"/>
      <c r="I381" s="24"/>
      <c r="J381" s="24"/>
    </row>
    <row r="382" spans="1:10" x14ac:dyDescent="0.2">
      <c r="A382" s="26" t="s">
        <v>1662</v>
      </c>
      <c r="B382" s="26" t="s">
        <v>1030</v>
      </c>
      <c r="C382" s="26" t="s">
        <v>1283</v>
      </c>
      <c r="D382" s="27">
        <v>219000</v>
      </c>
      <c r="E382" s="24"/>
      <c r="F382" s="24"/>
      <c r="G382" s="24"/>
      <c r="H382" s="24"/>
      <c r="I382" s="24"/>
      <c r="J382" s="24"/>
    </row>
    <row r="383" spans="1:10" x14ac:dyDescent="0.2">
      <c r="A383" s="26" t="s">
        <v>1663</v>
      </c>
      <c r="B383" s="26" t="s">
        <v>1024</v>
      </c>
      <c r="C383" s="26" t="s">
        <v>1281</v>
      </c>
      <c r="D383" s="27">
        <v>215000</v>
      </c>
      <c r="E383" s="24"/>
      <c r="F383" s="24"/>
      <c r="G383" s="24"/>
      <c r="H383" s="24"/>
      <c r="I383" s="24"/>
      <c r="J383" s="24"/>
    </row>
    <row r="384" spans="1:10" x14ac:dyDescent="0.2">
      <c r="A384" s="26" t="s">
        <v>1664</v>
      </c>
      <c r="B384" s="26" t="s">
        <v>1034</v>
      </c>
      <c r="C384" s="26" t="s">
        <v>1281</v>
      </c>
      <c r="D384" s="27">
        <v>54000</v>
      </c>
      <c r="E384" s="24"/>
      <c r="F384" s="24"/>
      <c r="G384" s="24"/>
      <c r="H384" s="24"/>
      <c r="I384" s="24"/>
      <c r="J384" s="24"/>
    </row>
    <row r="385" spans="1:10" x14ac:dyDescent="0.2">
      <c r="A385" s="26" t="s">
        <v>1665</v>
      </c>
      <c r="B385" s="26" t="s">
        <v>1029</v>
      </c>
      <c r="C385" s="26" t="s">
        <v>1288</v>
      </c>
      <c r="D385" s="27">
        <v>317000</v>
      </c>
      <c r="E385" s="24"/>
      <c r="F385" s="24"/>
      <c r="G385" s="24"/>
      <c r="H385" s="24"/>
      <c r="I385" s="24"/>
      <c r="J385" s="24"/>
    </row>
    <row r="386" spans="1:10" x14ac:dyDescent="0.2">
      <c r="A386" s="26" t="s">
        <v>1666</v>
      </c>
      <c r="B386" s="26" t="s">
        <v>1027</v>
      </c>
      <c r="C386" s="26" t="s">
        <v>1288</v>
      </c>
      <c r="D386" s="27">
        <v>357000</v>
      </c>
      <c r="E386" s="24"/>
      <c r="F386" s="24"/>
      <c r="G386" s="24"/>
      <c r="H386" s="24"/>
      <c r="I386" s="24"/>
      <c r="J386" s="24"/>
    </row>
    <row r="387" spans="1:10" x14ac:dyDescent="0.2">
      <c r="A387" s="26" t="s">
        <v>1667</v>
      </c>
      <c r="B387" s="26" t="s">
        <v>1027</v>
      </c>
      <c r="C387" s="26" t="s">
        <v>1286</v>
      </c>
      <c r="D387" s="27">
        <v>-347000</v>
      </c>
      <c r="E387" s="24"/>
      <c r="F387" s="24"/>
      <c r="G387" s="24"/>
      <c r="H387" s="24"/>
      <c r="I387" s="24"/>
      <c r="J387" s="24"/>
    </row>
    <row r="388" spans="1:10" x14ac:dyDescent="0.2">
      <c r="A388" s="26" t="s">
        <v>1668</v>
      </c>
      <c r="B388" s="26" t="s">
        <v>1024</v>
      </c>
      <c r="C388" s="26" t="s">
        <v>1281</v>
      </c>
      <c r="D388" s="27">
        <v>182000</v>
      </c>
      <c r="E388" s="24"/>
      <c r="F388" s="24"/>
      <c r="G388" s="24"/>
      <c r="H388" s="24"/>
      <c r="I388" s="24"/>
      <c r="J388" s="24"/>
    </row>
    <row r="389" spans="1:10" x14ac:dyDescent="0.2">
      <c r="A389" s="26" t="s">
        <v>1669</v>
      </c>
      <c r="B389" s="26" t="s">
        <v>1034</v>
      </c>
      <c r="C389" s="26" t="s">
        <v>1283</v>
      </c>
      <c r="D389" s="27">
        <v>-41000</v>
      </c>
      <c r="E389" s="24"/>
      <c r="F389" s="24"/>
      <c r="G389" s="24"/>
      <c r="H389" s="24"/>
      <c r="I389" s="24"/>
      <c r="J389" s="24"/>
    </row>
    <row r="390" spans="1:10" x14ac:dyDescent="0.2">
      <c r="A390" s="26" t="s">
        <v>1670</v>
      </c>
      <c r="B390" s="26" t="s">
        <v>1024</v>
      </c>
      <c r="C390" s="26" t="s">
        <v>1281</v>
      </c>
      <c r="D390" s="27">
        <v>8000</v>
      </c>
      <c r="E390" s="24"/>
      <c r="F390" s="24"/>
      <c r="G390" s="24"/>
      <c r="H390" s="24"/>
      <c r="I390" s="24"/>
      <c r="J390" s="24"/>
    </row>
    <row r="391" spans="1:10" x14ac:dyDescent="0.2">
      <c r="A391" s="26" t="s">
        <v>1671</v>
      </c>
      <c r="B391" s="26" t="s">
        <v>1025</v>
      </c>
      <c r="C391" s="26" t="s">
        <v>1283</v>
      </c>
      <c r="D391" s="27">
        <v>-87000</v>
      </c>
      <c r="E391" s="24"/>
      <c r="F391" s="24"/>
      <c r="G391" s="24"/>
      <c r="H391" s="24"/>
      <c r="I391" s="24"/>
      <c r="J391" s="24"/>
    </row>
    <row r="392" spans="1:10" x14ac:dyDescent="0.2">
      <c r="A392" s="26" t="s">
        <v>1672</v>
      </c>
      <c r="B392" s="26" t="s">
        <v>1034</v>
      </c>
      <c r="C392" s="26" t="s">
        <v>1286</v>
      </c>
      <c r="D392" s="27">
        <v>430000</v>
      </c>
      <c r="E392" s="24"/>
      <c r="F392" s="24"/>
      <c r="G392" s="24"/>
      <c r="H392" s="24"/>
      <c r="I392" s="24"/>
      <c r="J392" s="24"/>
    </row>
    <row r="393" spans="1:10" x14ac:dyDescent="0.2">
      <c r="A393" s="26" t="s">
        <v>1673</v>
      </c>
      <c r="B393" s="26" t="s">
        <v>1032</v>
      </c>
      <c r="C393" s="26" t="s">
        <v>1281</v>
      </c>
      <c r="D393" s="27">
        <v>-121000</v>
      </c>
      <c r="E393" s="24"/>
      <c r="F393" s="24"/>
      <c r="G393" s="24"/>
      <c r="H393" s="24"/>
      <c r="I393" s="24"/>
      <c r="J393" s="24"/>
    </row>
    <row r="394" spans="1:10" x14ac:dyDescent="0.2">
      <c r="A394" s="26" t="s">
        <v>1674</v>
      </c>
      <c r="B394" s="26" t="s">
        <v>1030</v>
      </c>
      <c r="C394" s="26" t="s">
        <v>1288</v>
      </c>
      <c r="D394" s="27">
        <v>-275000</v>
      </c>
      <c r="E394" s="24"/>
      <c r="F394" s="24"/>
      <c r="G394" s="24"/>
      <c r="H394" s="24"/>
      <c r="I394" s="24"/>
      <c r="J394" s="24"/>
    </row>
    <row r="395" spans="1:10" x14ac:dyDescent="0.2">
      <c r="A395" s="26" t="s">
        <v>1675</v>
      </c>
      <c r="B395" s="26" t="s">
        <v>1029</v>
      </c>
      <c r="C395" s="26" t="s">
        <v>1286</v>
      </c>
      <c r="D395" s="27">
        <v>432000</v>
      </c>
      <c r="E395" s="24"/>
      <c r="F395" s="24"/>
      <c r="G395" s="24"/>
      <c r="H395" s="24"/>
      <c r="I395" s="24"/>
      <c r="J395" s="24"/>
    </row>
    <row r="396" spans="1:10" x14ac:dyDescent="0.2">
      <c r="A396" s="26" t="s">
        <v>1676</v>
      </c>
      <c r="B396" s="26" t="s">
        <v>1025</v>
      </c>
      <c r="C396" s="26" t="s">
        <v>1281</v>
      </c>
      <c r="D396" s="27">
        <v>68000</v>
      </c>
      <c r="E396" s="24"/>
      <c r="F396" s="24"/>
      <c r="G396" s="24"/>
      <c r="H396" s="24"/>
      <c r="I396" s="24"/>
      <c r="J396" s="24"/>
    </row>
    <row r="397" spans="1:10" x14ac:dyDescent="0.2">
      <c r="A397" s="26" t="s">
        <v>1677</v>
      </c>
      <c r="B397" s="26" t="s">
        <v>1022</v>
      </c>
      <c r="C397" s="26" t="s">
        <v>1283</v>
      </c>
      <c r="D397" s="27">
        <v>126000</v>
      </c>
      <c r="E397" s="24"/>
      <c r="F397" s="24"/>
      <c r="G397" s="24"/>
      <c r="H397" s="24"/>
      <c r="I397" s="24"/>
      <c r="J397" s="24"/>
    </row>
    <row r="398" spans="1:10" x14ac:dyDescent="0.2">
      <c r="A398" s="26" t="s">
        <v>1678</v>
      </c>
      <c r="B398" s="26" t="s">
        <v>1032</v>
      </c>
      <c r="C398" s="26" t="s">
        <v>1281</v>
      </c>
      <c r="D398" s="27">
        <v>-290000</v>
      </c>
      <c r="E398" s="24"/>
      <c r="F398" s="24"/>
      <c r="G398" s="24"/>
      <c r="H398" s="24"/>
      <c r="I398" s="24"/>
      <c r="J398" s="24"/>
    </row>
    <row r="399" spans="1:10" x14ac:dyDescent="0.2">
      <c r="A399" s="26" t="s">
        <v>1679</v>
      </c>
      <c r="B399" s="26" t="s">
        <v>1032</v>
      </c>
      <c r="C399" s="26" t="s">
        <v>1283</v>
      </c>
      <c r="D399" s="27">
        <v>-256000</v>
      </c>
      <c r="E399" s="24"/>
      <c r="F399" s="24"/>
      <c r="G399" s="24"/>
      <c r="H399" s="24"/>
      <c r="I399" s="24"/>
      <c r="J399" s="24"/>
    </row>
    <row r="400" spans="1:10" x14ac:dyDescent="0.2">
      <c r="A400" s="26" t="s">
        <v>1680</v>
      </c>
      <c r="B400" s="26" t="s">
        <v>1022</v>
      </c>
      <c r="C400" s="26" t="s">
        <v>1286</v>
      </c>
      <c r="D400" s="27">
        <v>-439000</v>
      </c>
      <c r="E400" s="24"/>
      <c r="F400" s="24"/>
      <c r="G400" s="24"/>
      <c r="H400" s="24"/>
      <c r="I400" s="24"/>
      <c r="J400" s="24"/>
    </row>
    <row r="401" spans="1:10" x14ac:dyDescent="0.2">
      <c r="A401" s="26" t="s">
        <v>1681</v>
      </c>
      <c r="B401" s="26" t="s">
        <v>1022</v>
      </c>
      <c r="C401" s="26" t="s">
        <v>1286</v>
      </c>
      <c r="D401" s="27">
        <v>-347000</v>
      </c>
      <c r="E401" s="24"/>
      <c r="F401" s="24"/>
      <c r="G401" s="24"/>
      <c r="H401" s="24"/>
      <c r="I401" s="24"/>
      <c r="J40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ÁTLAG A</vt:lpstr>
      <vt:lpstr>ÁTLAG B</vt:lpstr>
      <vt:lpstr>ÁTLAGHA A</vt:lpstr>
      <vt:lpstr>ÁTLAGHA B</vt:lpstr>
      <vt:lpstr>ÁTLAGHATÖBB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2020-01-13T08:29:32Z</dcterms:created>
  <dcterms:modified xsi:type="dcterms:W3CDTF">2021-12-17T14:04:32Z</dcterms:modified>
</cp:coreProperties>
</file>